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Tabel de completat" sheetId="1" r:id="rId1"/>
    <sheet name="SITUATIE SUPR. INCHIRIATE 2025" sheetId="2" r:id="rId2"/>
    <sheet name="calcule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/>
  <c r="G19"/>
  <c r="N19"/>
  <c r="N85"/>
  <c r="I85" s="1"/>
  <c r="N83"/>
  <c r="H83" s="1"/>
  <c r="N82"/>
  <c r="H82" s="1"/>
  <c r="N79"/>
  <c r="I79"/>
  <c r="F79"/>
  <c r="H79" s="1"/>
  <c r="N76"/>
  <c r="I76" s="1"/>
  <c r="N40"/>
  <c r="G40"/>
  <c r="F40"/>
  <c r="H40" s="1"/>
  <c r="N39"/>
  <c r="G39"/>
  <c r="F39"/>
  <c r="N38"/>
  <c r="I38" s="1"/>
  <c r="N17"/>
  <c r="G17"/>
  <c r="F17"/>
  <c r="N16"/>
  <c r="H16" s="1"/>
  <c r="G16"/>
  <c r="N15"/>
  <c r="I15" s="1"/>
  <c r="I40" l="1"/>
  <c r="I19"/>
  <c r="H19"/>
  <c r="I82"/>
  <c r="I83"/>
  <c r="H85"/>
  <c r="I16"/>
  <c r="H76"/>
  <c r="H38"/>
  <c r="H15"/>
  <c r="H39"/>
  <c r="I39"/>
  <c r="H17"/>
  <c r="I17"/>
  <c r="N75" l="1"/>
  <c r="I75" s="1"/>
  <c r="N14"/>
  <c r="G14"/>
  <c r="F14"/>
  <c r="N58"/>
  <c r="I58" s="1"/>
  <c r="N86"/>
  <c r="H86" s="1"/>
  <c r="N87"/>
  <c r="I87" s="1"/>
  <c r="N77"/>
  <c r="I77" s="1"/>
  <c r="N78"/>
  <c r="I78" s="1"/>
  <c r="N80"/>
  <c r="I80" s="1"/>
  <c r="N81"/>
  <c r="I81" s="1"/>
  <c r="N84"/>
  <c r="N64"/>
  <c r="I64" s="1"/>
  <c r="N65"/>
  <c r="I65" s="1"/>
  <c r="N66"/>
  <c r="I66" s="1"/>
  <c r="N67"/>
  <c r="H67" s="1"/>
  <c r="N68"/>
  <c r="I68" s="1"/>
  <c r="N69"/>
  <c r="H69" s="1"/>
  <c r="N70"/>
  <c r="I70" s="1"/>
  <c r="N71"/>
  <c r="I71" s="1"/>
  <c r="N72"/>
  <c r="H72" s="1"/>
  <c r="N74"/>
  <c r="I74" s="1"/>
  <c r="N63"/>
  <c r="H63" s="1"/>
  <c r="N59"/>
  <c r="H59" s="1"/>
  <c r="N60"/>
  <c r="I60" s="1"/>
  <c r="N61"/>
  <c r="I61" s="1"/>
  <c r="N32"/>
  <c r="I32" s="1"/>
  <c r="N33"/>
  <c r="H33" s="1"/>
  <c r="N34"/>
  <c r="H34" s="1"/>
  <c r="N35"/>
  <c r="N36"/>
  <c r="H36" s="1"/>
  <c r="N37"/>
  <c r="I37" s="1"/>
  <c r="N41"/>
  <c r="N42"/>
  <c r="N43"/>
  <c r="H43" s="1"/>
  <c r="N44"/>
  <c r="N47"/>
  <c r="H47" s="1"/>
  <c r="N48"/>
  <c r="H48" s="1"/>
  <c r="N49"/>
  <c r="H49" s="1"/>
  <c r="N50"/>
  <c r="H50" s="1"/>
  <c r="N51"/>
  <c r="I51" s="1"/>
  <c r="N52"/>
  <c r="I52" s="1"/>
  <c r="N53"/>
  <c r="I53" s="1"/>
  <c r="N54"/>
  <c r="H54" s="1"/>
  <c r="N55"/>
  <c r="H55" s="1"/>
  <c r="N57"/>
  <c r="H57" s="1"/>
  <c r="N46"/>
  <c r="I46" s="1"/>
  <c r="N31"/>
  <c r="I31" s="1"/>
  <c r="N8"/>
  <c r="N9"/>
  <c r="N10"/>
  <c r="I10" s="1"/>
  <c r="N11"/>
  <c r="I11" s="1"/>
  <c r="N12"/>
  <c r="I12" s="1"/>
  <c r="N13"/>
  <c r="I13" s="1"/>
  <c r="N18"/>
  <c r="N20"/>
  <c r="N21"/>
  <c r="N22"/>
  <c r="N23"/>
  <c r="N24"/>
  <c r="N25"/>
  <c r="N26"/>
  <c r="N27"/>
  <c r="N28"/>
  <c r="N29"/>
  <c r="I29" s="1"/>
  <c r="N7"/>
  <c r="H7" s="1"/>
  <c r="H84" l="1"/>
  <c r="I84"/>
  <c r="H75"/>
  <c r="I14"/>
  <c r="I86"/>
  <c r="H14"/>
  <c r="H58"/>
  <c r="H53"/>
  <c r="H51"/>
  <c r="I54"/>
  <c r="H68"/>
  <c r="I72"/>
  <c r="I69"/>
  <c r="I63"/>
  <c r="H32"/>
  <c r="H74"/>
  <c r="I34"/>
  <c r="H87"/>
  <c r="H46"/>
  <c r="I50"/>
  <c r="H78"/>
  <c r="H31"/>
  <c r="I57"/>
  <c r="H81"/>
  <c r="I59"/>
  <c r="H37"/>
  <c r="I49"/>
  <c r="I67"/>
  <c r="I48"/>
  <c r="H71"/>
  <c r="H77"/>
  <c r="H66"/>
  <c r="I36"/>
  <c r="I47"/>
  <c r="H70"/>
  <c r="H65"/>
  <c r="H64"/>
  <c r="H52"/>
  <c r="H61"/>
  <c r="I33"/>
  <c r="H60"/>
  <c r="I55"/>
  <c r="I7"/>
  <c r="H29"/>
  <c r="H13"/>
  <c r="H12"/>
  <c r="H11"/>
  <c r="H10"/>
  <c r="C21" i="3"/>
  <c r="J12"/>
  <c r="H24"/>
  <c r="H25" s="1"/>
  <c r="F10"/>
  <c r="F11" s="1"/>
  <c r="C10"/>
  <c r="C11" s="1"/>
  <c r="C13" s="1"/>
  <c r="H80" i="1"/>
  <c r="G44"/>
  <c r="I44" s="1"/>
  <c r="F44"/>
  <c r="H44" s="1"/>
  <c r="G43"/>
  <c r="I43" s="1"/>
  <c r="G42"/>
  <c r="I42" s="1"/>
  <c r="F42"/>
  <c r="H42" s="1"/>
  <c r="G41"/>
  <c r="I41" s="1"/>
  <c r="F41"/>
  <c r="H41" s="1"/>
  <c r="G35"/>
  <c r="I35" s="1"/>
  <c r="F35"/>
  <c r="H35" s="1"/>
  <c r="G28"/>
  <c r="I28" s="1"/>
  <c r="F28"/>
  <c r="H28" s="1"/>
  <c r="G27"/>
  <c r="I27" s="1"/>
  <c r="F27"/>
  <c r="H27" s="1"/>
  <c r="G26"/>
  <c r="I26" s="1"/>
  <c r="F26"/>
  <c r="H26" s="1"/>
  <c r="G25"/>
  <c r="I25" s="1"/>
  <c r="F25"/>
  <c r="H25" s="1"/>
  <c r="G24"/>
  <c r="I24" s="1"/>
  <c r="F24"/>
  <c r="H24" s="1"/>
  <c r="G23"/>
  <c r="I23" s="1"/>
  <c r="F23"/>
  <c r="H23" s="1"/>
  <c r="G22"/>
  <c r="I22" s="1"/>
  <c r="F22"/>
  <c r="H22" s="1"/>
  <c r="G21"/>
  <c r="I21" s="1"/>
  <c r="F21"/>
  <c r="H21" s="1"/>
  <c r="G20"/>
  <c r="I20" s="1"/>
  <c r="F20"/>
  <c r="H20" s="1"/>
  <c r="G18"/>
  <c r="I18" s="1"/>
  <c r="F18"/>
  <c r="H18" s="1"/>
  <c r="G9"/>
  <c r="I9" s="1"/>
  <c r="F9"/>
  <c r="H9" s="1"/>
  <c r="G8"/>
  <c r="I8" s="1"/>
  <c r="F8"/>
  <c r="H8" s="1"/>
  <c r="F13" i="3" l="1"/>
  <c r="F14"/>
  <c r="C14"/>
</calcChain>
</file>

<file path=xl/sharedStrings.xml><?xml version="1.0" encoding="utf-8"?>
<sst xmlns="http://schemas.openxmlformats.org/spreadsheetml/2006/main" count="620" uniqueCount="361">
  <si>
    <t>R.A. ”Aeroportul Transilvania - Târgu Mureș”</t>
  </si>
  <si>
    <t>Nr crt</t>
  </si>
  <si>
    <t>Locație spațiu</t>
  </si>
  <si>
    <t>Destinație spațiu</t>
  </si>
  <si>
    <t>Suprafața (mp)</t>
  </si>
  <si>
    <t>cantitate (buc)</t>
  </si>
  <si>
    <t>total suprafață minim (mp)</t>
  </si>
  <si>
    <t>Durata închirierii</t>
  </si>
  <si>
    <t xml:space="preserve">TERMINAL - PARTER ZONA PUBLICĂ </t>
  </si>
  <si>
    <t>Alimentație publică -BAR</t>
  </si>
  <si>
    <t>37 - 50</t>
  </si>
  <si>
    <t>Automate bancare - ATM</t>
  </si>
  <si>
    <t>Aparat înfoliat bagaje</t>
  </si>
  <si>
    <t>Aparat foto automat</t>
  </si>
  <si>
    <t>Fotoliu masaj / relaxare</t>
  </si>
  <si>
    <t>ATM schimb valutar</t>
  </si>
  <si>
    <t>Birou Rent - a - Car</t>
  </si>
  <si>
    <t>Alimentație publică - spațiu comercial</t>
  </si>
  <si>
    <t>48 - 65</t>
  </si>
  <si>
    <t>TERMINAL - PARTER ZONA CONTROLATĂ LA ACCES</t>
  </si>
  <si>
    <t>Spațiu comercial - Duty Free 1</t>
  </si>
  <si>
    <t>40 - 50</t>
  </si>
  <si>
    <t>Spațiu comercial - Duty Free 2</t>
  </si>
  <si>
    <t>73 - 100</t>
  </si>
  <si>
    <t>Alimentație publică -Automate băuturi reci / calde</t>
  </si>
  <si>
    <t>Magazin retail / articole presă și produse esențiale călătoriei</t>
  </si>
  <si>
    <t>6 - 20</t>
  </si>
  <si>
    <t>Business lounge - salon VIP</t>
  </si>
  <si>
    <t>Dispozitiv media e-kiosk</t>
  </si>
  <si>
    <t>Schimb valutar</t>
  </si>
  <si>
    <t>TERMINAL - ETAJ ZONA CONTROLAT LA ACCES</t>
  </si>
  <si>
    <t>Alimentație publică - BAR</t>
  </si>
  <si>
    <t>175 - 225</t>
  </si>
  <si>
    <t>Spațiu Comercial - Alimentație publică 1</t>
  </si>
  <si>
    <t>70 - 100</t>
  </si>
  <si>
    <t>Spațiu Comercial - Alimentație publică 2</t>
  </si>
  <si>
    <t>30 - 50</t>
  </si>
  <si>
    <t>Spațiu Comercial - Alimentație publică 3</t>
  </si>
  <si>
    <t>50 - 80</t>
  </si>
  <si>
    <t>Spațiu Comercial - Alimentație publică 4</t>
  </si>
  <si>
    <t>Spațiu Comercial - Alimentație publică 5</t>
  </si>
  <si>
    <t>Insule activități comerciale</t>
  </si>
  <si>
    <t>TERMINAL - ETAJ ZONA PUBLICĂ CONTROLATĂ</t>
  </si>
  <si>
    <t>Etaj I - spații terminal nou</t>
  </si>
  <si>
    <t>17 - 20</t>
  </si>
  <si>
    <t>Etaj I - spații terminal vechi</t>
  </si>
  <si>
    <t>13 - 14</t>
  </si>
  <si>
    <t>Parter + Etaj I + etaj II + etaj III spații terminal vechi</t>
  </si>
  <si>
    <t>300 - 320</t>
  </si>
  <si>
    <t>Etaj III  exterior</t>
  </si>
  <si>
    <t xml:space="preserve"> ZONA PUBLICĂ EXTERIOARĂ </t>
  </si>
  <si>
    <t>CLĂDIRE ” DRACULA”</t>
  </si>
  <si>
    <t>Alimentație publică -Bar -Restaurant</t>
  </si>
  <si>
    <t>150 - 385</t>
  </si>
  <si>
    <t>Birouri</t>
  </si>
  <si>
    <t>20 - 25</t>
  </si>
  <si>
    <t>Birou - Comisionar Vamal</t>
  </si>
  <si>
    <t>PARCARE AUTO</t>
  </si>
  <si>
    <t>Parcare TAXI</t>
  </si>
  <si>
    <t>locuri</t>
  </si>
  <si>
    <t>Parcare shuttle bus</t>
  </si>
  <si>
    <t>Parcare autocare / autobuze</t>
  </si>
  <si>
    <t>Expunere autoturisme, moto, etc.</t>
  </si>
  <si>
    <t>4 - 20</t>
  </si>
  <si>
    <t>Automat poștă, curierat, bagaje, etc.</t>
  </si>
  <si>
    <t>Automate de produse (flori, jucării, etc.)</t>
  </si>
  <si>
    <t>2 - 10</t>
  </si>
  <si>
    <t>Food street</t>
  </si>
  <si>
    <t>6 - 18</t>
  </si>
  <si>
    <t>ZONA CONTROLATĂ SECURIZATĂ</t>
  </si>
  <si>
    <t>Zona exterioară</t>
  </si>
  <si>
    <t>Depozit carburanți aeronave</t>
  </si>
  <si>
    <t>300 - 400</t>
  </si>
  <si>
    <t>Bloc cu 8 apartamente și spații libere la parter - Bloc Tehnic</t>
  </si>
  <si>
    <t>Închiriere spațiu depozit catering</t>
  </si>
  <si>
    <t>Închiriere birouri</t>
  </si>
  <si>
    <t>Clădire paza</t>
  </si>
  <si>
    <t>13 - 15</t>
  </si>
  <si>
    <t>Depozit piese schimb aeronave</t>
  </si>
  <si>
    <t>37 - 60</t>
  </si>
  <si>
    <t>SITUATIE SUPRAFETE ÎNCHIRIATE 2025</t>
  </si>
  <si>
    <t>nr crt.</t>
  </si>
  <si>
    <t>CLIENT</t>
  </si>
  <si>
    <t>NR CONTRACT</t>
  </si>
  <si>
    <t>DATA CONTRACT</t>
  </si>
  <si>
    <t>OBIECT CONTRACT</t>
  </si>
  <si>
    <t>SUPRAFATA INCHIRIATA</t>
  </si>
  <si>
    <t>VALOARE CHIRIE/MP</t>
  </si>
  <si>
    <t>VALOARE LUNARA</t>
  </si>
  <si>
    <t>chirie</t>
  </si>
  <si>
    <t>psi</t>
  </si>
  <si>
    <t>AUTONOM S.A.</t>
  </si>
  <si>
    <t xml:space="preserve"> Spatiu rent a car</t>
  </si>
  <si>
    <t>3,5 MP</t>
  </si>
  <si>
    <t>35 euro/MP</t>
  </si>
  <si>
    <t>122.5 euro</t>
  </si>
  <si>
    <t>10 euro</t>
  </si>
  <si>
    <t>ASOCIAȚIA VISIT  MURES</t>
  </si>
  <si>
    <t>15.12.2023</t>
  </si>
  <si>
    <t>Spatiu publicitar</t>
  </si>
  <si>
    <t>10 MP</t>
  </si>
  <si>
    <t>11 euro/MP</t>
  </si>
  <si>
    <t>110 euro</t>
  </si>
  <si>
    <t>fără</t>
  </si>
  <si>
    <t>2 MP</t>
  </si>
  <si>
    <t>13 euro/MP</t>
  </si>
  <si>
    <t>26 euro</t>
  </si>
  <si>
    <t>2,8 MP</t>
  </si>
  <si>
    <t>24 euro/MP</t>
  </si>
  <si>
    <t>67,20 euro</t>
  </si>
  <si>
    <t>2,41 MP</t>
  </si>
  <si>
    <t>31,33 euro</t>
  </si>
  <si>
    <t>7 euro/MP</t>
  </si>
  <si>
    <t>14 euro</t>
  </si>
  <si>
    <t>ART CRAFT</t>
  </si>
  <si>
    <t>43.1</t>
  </si>
  <si>
    <t>Spatiu duty/Free</t>
  </si>
  <si>
    <t>35,09 MP</t>
  </si>
  <si>
    <t>50,52 euro/MP</t>
  </si>
  <si>
    <t>1772,74 euro</t>
  </si>
  <si>
    <t>Spatiu duty/souvenir</t>
  </si>
  <si>
    <t>24,40 MP</t>
  </si>
  <si>
    <t>63 euro/MP</t>
  </si>
  <si>
    <t>1537,20 euro</t>
  </si>
  <si>
    <t>Spatiu Crew Shop</t>
  </si>
  <si>
    <t>6 MP</t>
  </si>
  <si>
    <t>55 euro/MP</t>
  </si>
  <si>
    <t>330 euro</t>
  </si>
  <si>
    <t>spatiu bar</t>
  </si>
  <si>
    <t>79,80 MP</t>
  </si>
  <si>
    <t>18 euro /MP</t>
  </si>
  <si>
    <t>1436,40 euro</t>
  </si>
  <si>
    <t>BANCA TRANSILVANIA</t>
  </si>
  <si>
    <t>spatiu bancomat</t>
  </si>
  <si>
    <t xml:space="preserve">1 MP </t>
  </si>
  <si>
    <t>100 euro/MP</t>
  </si>
  <si>
    <t>100 euro</t>
  </si>
  <si>
    <t>CRISALFA</t>
  </si>
  <si>
    <t>spatiu casa schimb valuta</t>
  </si>
  <si>
    <t>17,50 euro MP</t>
  </si>
  <si>
    <t>35 euro</t>
  </si>
  <si>
    <t>ERC TRABI</t>
  </si>
  <si>
    <t>2,05 MP</t>
  </si>
  <si>
    <t>28,61 euro/MP</t>
  </si>
  <si>
    <t>58,66 euro</t>
  </si>
  <si>
    <t>2,11 MP</t>
  </si>
  <si>
    <t>27 euro/MP</t>
  </si>
  <si>
    <t>56,99 euro</t>
  </si>
  <si>
    <t>EUROSPEED</t>
  </si>
  <si>
    <t>spatiu birou + depozit</t>
  </si>
  <si>
    <t>311,52 MP</t>
  </si>
  <si>
    <t>2,09 euro/MP</t>
  </si>
  <si>
    <t>650 euro</t>
  </si>
  <si>
    <t>200 euro</t>
  </si>
  <si>
    <t>FMA COMIS EURO</t>
  </si>
  <si>
    <t>20 MP</t>
  </si>
  <si>
    <t>10,50 euro/MP</t>
  </si>
  <si>
    <t>210 euro</t>
  </si>
  <si>
    <t>FLIGHTS AVIATION TRADE</t>
  </si>
  <si>
    <t>14,30 MP</t>
  </si>
  <si>
    <t>70,62 euro/MP</t>
  </si>
  <si>
    <t>1009,89 euro</t>
  </si>
  <si>
    <t>INDPRODCOM</t>
  </si>
  <si>
    <t>spatiu automat cafea</t>
  </si>
  <si>
    <t>41 euro/MP</t>
  </si>
  <si>
    <t>82 euro</t>
  </si>
  <si>
    <t>MOLDOVAN SIMONA</t>
  </si>
  <si>
    <t>05.07.2023</t>
  </si>
  <si>
    <t>27,50 MP</t>
  </si>
  <si>
    <t>9,27 euro/MP</t>
  </si>
  <si>
    <t>254,93 euro</t>
  </si>
  <si>
    <t>AUTOFARAWAY</t>
  </si>
  <si>
    <t>spatiu rent a car</t>
  </si>
  <si>
    <t>2.25 MP</t>
  </si>
  <si>
    <t>42 euro/MP</t>
  </si>
  <si>
    <t>94,50 euro</t>
  </si>
  <si>
    <t>PRO EZ RENT A CAR</t>
  </si>
  <si>
    <t>36 euro/MP</t>
  </si>
  <si>
    <t>81 euro</t>
  </si>
  <si>
    <t>ROM.A.T.S.A-D.S.N.A</t>
  </si>
  <si>
    <t xml:space="preserve">spatiu birou </t>
  </si>
  <si>
    <t>324,33 MP</t>
  </si>
  <si>
    <t>5,68 euro/MP</t>
  </si>
  <si>
    <t>1842,20 euro</t>
  </si>
  <si>
    <t>192,64</t>
  </si>
  <si>
    <t>spatiu antena</t>
  </si>
  <si>
    <t>20 euro/MP</t>
  </si>
  <si>
    <t>20 euro</t>
  </si>
  <si>
    <t>CHARTER TRANS AIR AGENCY</t>
  </si>
  <si>
    <t>spatiu publicitar</t>
  </si>
  <si>
    <t>5,20 MP</t>
  </si>
  <si>
    <t>15 euro/MP</t>
  </si>
  <si>
    <t>78 euro</t>
  </si>
  <si>
    <t>TOURING RENT AUTO</t>
  </si>
  <si>
    <t>7,60 MP</t>
  </si>
  <si>
    <t>51 euro/MP</t>
  </si>
  <si>
    <t>387,60 euro</t>
  </si>
  <si>
    <t>VENDING ZONE</t>
  </si>
  <si>
    <t>23.12.2022</t>
  </si>
  <si>
    <t>spatiu automat bauturi</t>
  </si>
  <si>
    <t>131 euro/MP</t>
  </si>
  <si>
    <t>262 euro</t>
  </si>
  <si>
    <t>03.04.2023</t>
  </si>
  <si>
    <t>96 euro/MP</t>
  </si>
  <si>
    <t>192 euro</t>
  </si>
  <si>
    <t>BDV BEST AUTO</t>
  </si>
  <si>
    <t>publicitate site</t>
  </si>
  <si>
    <t>40 euro</t>
  </si>
  <si>
    <t>MARELARENT</t>
  </si>
  <si>
    <t>ORANGE ROMANIA</t>
  </si>
  <si>
    <t>spatiu echipamente</t>
  </si>
  <si>
    <t>3 MP</t>
  </si>
  <si>
    <t>59,50 euro/MP</t>
  </si>
  <si>
    <t>178,50 euro</t>
  </si>
  <si>
    <t>GYORI ZOLTAN</t>
  </si>
  <si>
    <t>chirie parcare taxi</t>
  </si>
  <si>
    <t>205 RON</t>
  </si>
  <si>
    <t>GSG AUTO</t>
  </si>
  <si>
    <t>200 RON</t>
  </si>
  <si>
    <t>PYT ELSA TRAVEL</t>
  </si>
  <si>
    <t>SAFE TAXI</t>
  </si>
  <si>
    <t>TORDAI CSABA</t>
  </si>
  <si>
    <t>202 RON</t>
  </si>
  <si>
    <t>LIRAURASDEL</t>
  </si>
  <si>
    <t>220 RON</t>
  </si>
  <si>
    <t>TURAN LUCA SPEED</t>
  </si>
  <si>
    <t>VIOMIR TAXI</t>
  </si>
  <si>
    <t>DEA CITY VOIAGE CONFORT</t>
  </si>
  <si>
    <t>210 RON</t>
  </si>
  <si>
    <t>KLM EXPRESS</t>
  </si>
  <si>
    <t>09.12.2024</t>
  </si>
  <si>
    <t>regim transfer</t>
  </si>
  <si>
    <t>HARGITA AIRPORT TRANSFER</t>
  </si>
  <si>
    <t>CSERESZ ICEROAD</t>
  </si>
  <si>
    <t>ADCRIS SPRINT</t>
  </si>
  <si>
    <t>17.04.2023</t>
  </si>
  <si>
    <t>252 RON</t>
  </si>
  <si>
    <t>TAXI WALKER TOURS</t>
  </si>
  <si>
    <t>30.12.2022</t>
  </si>
  <si>
    <t>ELITE STREET</t>
  </si>
  <si>
    <t>FERLEV TAXI</t>
  </si>
  <si>
    <t>ASIF</t>
  </si>
  <si>
    <t>51,66 euro/MP</t>
  </si>
  <si>
    <t>103.32 euro</t>
  </si>
  <si>
    <t>OLTEA IMPEX</t>
  </si>
  <si>
    <t>14.09.2023</t>
  </si>
  <si>
    <t>7 MP</t>
  </si>
  <si>
    <t>36,01 euro/MP</t>
  </si>
  <si>
    <t>252,07 euro</t>
  </si>
  <si>
    <t>TRAVEL  RENT</t>
  </si>
  <si>
    <t>40,10 euro/MP</t>
  </si>
  <si>
    <t>304,76 euro</t>
  </si>
  <si>
    <t>11.04.2024</t>
  </si>
  <si>
    <t xml:space="preserve">HERMIN </t>
  </si>
  <si>
    <t>07.10.2024</t>
  </si>
  <si>
    <t>30 euro</t>
  </si>
  <si>
    <t xml:space="preserve">SIBS </t>
  </si>
  <si>
    <t>12.03.2024</t>
  </si>
  <si>
    <t>STUDIO FIX</t>
  </si>
  <si>
    <t>20.03.2024</t>
  </si>
  <si>
    <t>8 MP</t>
  </si>
  <si>
    <t>160 euro</t>
  </si>
  <si>
    <t>270 euro</t>
  </si>
  <si>
    <t>16 MP</t>
  </si>
  <si>
    <t>14 euro/MP</t>
  </si>
  <si>
    <t>224 euro</t>
  </si>
  <si>
    <t>Intocmit,</t>
  </si>
  <si>
    <t>Teuca Ioana         - Inspector de Specialitate</t>
  </si>
  <si>
    <t>Mureșan Daniela - Inspector de Specialitate</t>
  </si>
  <si>
    <t>Pozitie tab</t>
  </si>
  <si>
    <t>Val eur/mp</t>
  </si>
  <si>
    <t>Sp. RENTa car</t>
  </si>
  <si>
    <t>val. Medie=</t>
  </si>
  <si>
    <t>Poz defavorab</t>
  </si>
  <si>
    <t>Poz favor</t>
  </si>
  <si>
    <t>Sp bar</t>
  </si>
  <si>
    <t>Suprafata/mp</t>
  </si>
  <si>
    <t>Sp comercial</t>
  </si>
  <si>
    <t>Spatiu Birou</t>
  </si>
  <si>
    <t>Foto automat</t>
  </si>
  <si>
    <t>sp DUTY Free</t>
  </si>
  <si>
    <t>media</t>
  </si>
  <si>
    <t>Calcule, corectii</t>
  </si>
  <si>
    <t>coef actualizare</t>
  </si>
  <si>
    <t>total suprafață maxim (mp)</t>
  </si>
  <si>
    <t>Alimentație publică -Automate băuturi reci / calde / sandwich /dulciuri / etc.</t>
  </si>
  <si>
    <t>Birou Schimb valutar</t>
  </si>
  <si>
    <t>HOL PUBLIC                                                  Zona publică SOSIRI Schengen</t>
  </si>
  <si>
    <t>Spațiu comercial / magazin / crew shop / etc.</t>
  </si>
  <si>
    <t>HOL PUBLIC AȘTEPTARE                    Zona publică SOSIRI Non Schengen</t>
  </si>
  <si>
    <t>Valoare de inventar pe unitate de măsură RON/mp</t>
  </si>
  <si>
    <t>Valoare de inventar suprafață minimă RON</t>
  </si>
  <si>
    <t>Valoare de inventar suprafață maximă RON</t>
  </si>
  <si>
    <t>SALĂ DE AȘTEPTARE            Îmbarcare PLECĂRI Schengen</t>
  </si>
  <si>
    <t>HOL ÎMBARCARE                           PLECĂRI Non Schengen</t>
  </si>
  <si>
    <t>HOL RECUPERARE SOSIRI BAGAJE                  Non Schengen</t>
  </si>
  <si>
    <t>Alimentație publică - Automate băuturi reci / calde / sandwich /dulciuri / etc.</t>
  </si>
  <si>
    <t>HOL ACCES                                                 Zona publică PLECĂRI                                Schengen - Non Schengen</t>
  </si>
  <si>
    <t>HOL SOSIRI                                                    Non Schengen</t>
  </si>
  <si>
    <t>SALĂ DE AȘTEPTARE Îmbarcare PLECĂRI Schengen în zonele alocate pentru cele 3 gate -uri</t>
  </si>
  <si>
    <t>Suprafață desfășurată corp de clădire / teren</t>
  </si>
  <si>
    <t>Întocmit,</t>
  </si>
  <si>
    <t>Teuca Ioana - Inspector de Specialitate</t>
  </si>
  <si>
    <t>Verificat,</t>
  </si>
  <si>
    <t>Dohotariu Monica - Analist economic</t>
  </si>
  <si>
    <t>Avizat,</t>
  </si>
  <si>
    <t>comercial și tarife</t>
  </si>
  <si>
    <t>Gavri Teodor - Șef serviciu economic,</t>
  </si>
  <si>
    <t>Pop Ioan Petru - Director tehnic</t>
  </si>
  <si>
    <t>Aprobat,</t>
  </si>
  <si>
    <t>Peti Andrei - Președinte CA</t>
  </si>
  <si>
    <t>administrator executiv</t>
  </si>
  <si>
    <t>Șef serviciu Slavare, Stingere Incendii</t>
  </si>
  <si>
    <t>Expert evaluator autorizat,</t>
  </si>
  <si>
    <t>Szep Ștefan</t>
  </si>
  <si>
    <t>Legitimația nr. 16487</t>
  </si>
  <si>
    <t>Băceanu Ion Toni - Director operațional</t>
  </si>
  <si>
    <t>Manager proiect</t>
  </si>
  <si>
    <t>Dumbrăvean Ioan Dumitru - Consilier jur</t>
  </si>
  <si>
    <t>Birouri furnizori servicii de navigație aeriană</t>
  </si>
  <si>
    <t>Birouri operaționale, spații tehnice, turn de control aferent servicii de navigație aeriană</t>
  </si>
  <si>
    <t>Spațiu antenă servicii de navigație aeriană</t>
  </si>
  <si>
    <t xml:space="preserve">Birou depozit carburanți aeronave </t>
  </si>
  <si>
    <t>Birou meteo aeroport servicii de navigație aeriană</t>
  </si>
  <si>
    <t xml:space="preserve">Remiza PSI </t>
  </si>
  <si>
    <t>Suprafețe exterioare platforme asfaltate</t>
  </si>
  <si>
    <t>Amplasare containere, construcții provizorii, parcare echipamente și utilaje mentenanță avioane</t>
  </si>
  <si>
    <t>10 - 30</t>
  </si>
  <si>
    <t>Birouri companii aeriene</t>
  </si>
  <si>
    <t>12 - 40</t>
  </si>
  <si>
    <t>6 - 15</t>
  </si>
  <si>
    <t xml:space="preserve">Birouri companii aeriene </t>
  </si>
  <si>
    <t>Parcare camioane alimentare carburanți aeronave</t>
  </si>
  <si>
    <t>50 - 150</t>
  </si>
  <si>
    <t>80 - 220</t>
  </si>
  <si>
    <t>Ghișeu check-in fizic pasageri și bagaje</t>
  </si>
  <si>
    <t>Birou ticketing și vânzări bilete avion</t>
  </si>
  <si>
    <t>Birou handling</t>
  </si>
  <si>
    <t>Birou dispeceri sol</t>
  </si>
  <si>
    <t>Birouri companii aeriene, handling</t>
  </si>
  <si>
    <t>Locuri de parcare echipamente mici de handling</t>
  </si>
  <si>
    <t>50 - 600</t>
  </si>
  <si>
    <t>Vestiar și grupuri santare operatori echipamente de handling</t>
  </si>
  <si>
    <t>36 -70</t>
  </si>
  <si>
    <t xml:space="preserve">Garaj echipamente mici de handling </t>
  </si>
  <si>
    <t>40 - 90</t>
  </si>
  <si>
    <t>Birou / vestiar + grup sanitar operatori handling</t>
  </si>
  <si>
    <t>6 - 11</t>
  </si>
  <si>
    <t>Birou mecanici handling</t>
  </si>
  <si>
    <t>Garaj auto</t>
  </si>
  <si>
    <t>Garaj echipamente de handling</t>
  </si>
  <si>
    <t>10 - 468</t>
  </si>
  <si>
    <t>EVIDENȚĂ SPAȚII COMERCIALE / ALIMENTAȚIE PUBLICĂ / BIROURI / HANDLING / COMBUSTIBIL / CATERING</t>
  </si>
  <si>
    <t>DESTINATE ÎNCHIRIERII</t>
  </si>
  <si>
    <t>HOL SOSIRI și RECUPERARE BAGAJE Schengen</t>
  </si>
  <si>
    <t>Birou Rent - a - Car / schimb valutar</t>
  </si>
  <si>
    <t>Valoare de inventar după recepție corp de clădire / teren (RON)</t>
  </si>
  <si>
    <t>Toate prețurile exprimate în RON și EURO sunt fără TVA</t>
  </si>
  <si>
    <t>4 ani</t>
  </si>
  <si>
    <t>Prețul minim al închirierii ( euro / mp / lună/  )</t>
  </si>
  <si>
    <t>ANEXĂ HCJ nr.11/19.02.2026</t>
  </si>
</sst>
</file>

<file path=xl/styles.xml><?xml version="1.0" encoding="utf-8"?>
<styleSheet xmlns="http://schemas.openxmlformats.org/spreadsheetml/2006/main">
  <numFmts count="10">
    <numFmt numFmtId="164" formatCode="_(* #,##0.00_);_(* \(#,##0.00\);_(* &quot;-&quot;??_);_(@_)"/>
    <numFmt numFmtId="165" formatCode="0.0"/>
    <numFmt numFmtId="166" formatCode="dd&quot;.&quot;mm&quot;.&quot;yyyy"/>
    <numFmt numFmtId="167" formatCode="&quot; &quot;#,##0.00&quot; &quot;[$€-401]&quot; &quot;;&quot;-&quot;#,##0.00&quot; &quot;[$€-401]&quot; &quot;;&quot; -&quot;00&quot; &quot;[$€-401]&quot; &quot;;&quot; &quot;@&quot; &quot;"/>
    <numFmt numFmtId="168" formatCode="#,##0.00&quot; &quot;[$€-403]"/>
    <numFmt numFmtId="169" formatCode="#,##0.00&quot; &quot;[$lei-418]"/>
    <numFmt numFmtId="170" formatCode="#,##0.00&quot; &quot;[$€-401];[Red]&quot;-&quot;#,##0.00&quot; &quot;[$€-401]"/>
    <numFmt numFmtId="171" formatCode="#,##0&quot; &quot;[$€-401];[Red]&quot;-&quot;#,##0&quot; &quot;[$€-401]"/>
    <numFmt numFmtId="172" formatCode="#,##0.00\ [$€-1]"/>
    <numFmt numFmtId="173" formatCode="[$RON]\ 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ahoma"/>
      <family val="2"/>
    </font>
    <font>
      <sz val="11"/>
      <name val="Tahoma"/>
      <family val="2"/>
    </font>
    <font>
      <b/>
      <sz val="16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ahoma"/>
      <family val="2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7">
    <xf numFmtId="0" fontId="0" fillId="0" borderId="0" xfId="0"/>
    <xf numFmtId="0" fontId="5" fillId="0" borderId="0" xfId="0" applyFont="1" applyAlignment="1">
      <alignment horizontal="center"/>
    </xf>
    <xf numFmtId="0" fontId="0" fillId="0" borderId="5" xfId="0" applyBorder="1"/>
    <xf numFmtId="0" fontId="9" fillId="0" borderId="4" xfId="0" applyFont="1" applyBorder="1"/>
    <xf numFmtId="0" fontId="9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9" fillId="0" borderId="14" xfId="0" applyFont="1" applyBorder="1" applyAlignment="1">
      <alignment horizontal="center"/>
    </xf>
    <xf numFmtId="0" fontId="13" fillId="0" borderId="15" xfId="0" applyFont="1" applyBorder="1"/>
    <xf numFmtId="0" fontId="9" fillId="0" borderId="15" xfId="0" applyFont="1" applyBorder="1"/>
    <xf numFmtId="0" fontId="14" fillId="0" borderId="15" xfId="0" applyFont="1" applyBorder="1"/>
    <xf numFmtId="0" fontId="10" fillId="0" borderId="15" xfId="0" applyFont="1" applyBorder="1"/>
    <xf numFmtId="0" fontId="9" fillId="0" borderId="16" xfId="0" applyFont="1" applyBorder="1" applyAlignment="1">
      <alignment horizontal="center" wrapText="1"/>
    </xf>
    <xf numFmtId="0" fontId="10" fillId="0" borderId="17" xfId="0" applyFont="1" applyBorder="1"/>
    <xf numFmtId="0" fontId="10" fillId="0" borderId="17" xfId="0" applyFont="1" applyBorder="1" applyAlignment="1">
      <alignment textRotation="90" wrapText="1"/>
    </xf>
    <xf numFmtId="0" fontId="10" fillId="0" borderId="17" xfId="0" applyFont="1" applyBorder="1" applyAlignment="1">
      <alignment horizontal="center" textRotation="90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/>
    <xf numFmtId="0" fontId="10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167" fontId="9" fillId="0" borderId="4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167" fontId="9" fillId="0" borderId="21" xfId="1" applyNumberFormat="1" applyFont="1" applyFill="1" applyBorder="1" applyAlignment="1">
      <alignment horizontal="center"/>
    </xf>
    <xf numFmtId="168" fontId="9" fillId="0" borderId="4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69" fontId="9" fillId="0" borderId="4" xfId="0" applyNumberFormat="1" applyFont="1" applyBorder="1" applyAlignment="1">
      <alignment horizontal="center"/>
    </xf>
    <xf numFmtId="170" fontId="9" fillId="0" borderId="4" xfId="0" applyNumberFormat="1" applyFont="1" applyBorder="1" applyAlignment="1">
      <alignment horizontal="center"/>
    </xf>
    <xf numFmtId="166" fontId="9" fillId="0" borderId="4" xfId="0" applyNumberFormat="1" applyFont="1" applyBorder="1"/>
    <xf numFmtId="171" fontId="9" fillId="0" borderId="4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0" xfId="0" applyFont="1"/>
    <xf numFmtId="0" fontId="0" fillId="0" borderId="23" xfId="0" applyBorder="1"/>
    <xf numFmtId="0" fontId="0" fillId="0" borderId="1" xfId="0" applyBorder="1"/>
    <xf numFmtId="0" fontId="0" fillId="0" borderId="12" xfId="0" applyBorder="1"/>
    <xf numFmtId="0" fontId="0" fillId="0" borderId="26" xfId="0" applyBorder="1" applyAlignment="1">
      <alignment wrapText="1"/>
    </xf>
    <xf numFmtId="10" fontId="0" fillId="0" borderId="27" xfId="0" applyNumberFormat="1" applyBorder="1"/>
    <xf numFmtId="10" fontId="0" fillId="0" borderId="7" xfId="0" applyNumberFormat="1" applyBorder="1"/>
    <xf numFmtId="0" fontId="0" fillId="0" borderId="28" xfId="0" applyBorder="1"/>
    <xf numFmtId="0" fontId="0" fillId="0" borderId="29" xfId="0" applyBorder="1"/>
    <xf numFmtId="10" fontId="0" fillId="0" borderId="9" xfId="0" applyNumberFormat="1" applyBorder="1"/>
    <xf numFmtId="0" fontId="0" fillId="0" borderId="25" xfId="0" applyBorder="1"/>
    <xf numFmtId="0" fontId="0" fillId="0" borderId="3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30" xfId="0" applyBorder="1"/>
    <xf numFmtId="0" fontId="15" fillId="0" borderId="1" xfId="0" applyFont="1" applyBorder="1"/>
    <xf numFmtId="0" fontId="0" fillId="0" borderId="31" xfId="0" applyBorder="1" applyAlignment="1">
      <alignment wrapText="1"/>
    </xf>
    <xf numFmtId="0" fontId="0" fillId="0" borderId="31" xfId="0" applyBorder="1"/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15" fillId="0" borderId="29" xfId="0" applyFont="1" applyBorder="1"/>
    <xf numFmtId="0" fontId="0" fillId="0" borderId="34" xfId="0" applyBorder="1" applyAlignment="1">
      <alignment wrapText="1"/>
    </xf>
    <xf numFmtId="0" fontId="0" fillId="11" borderId="1" xfId="0" applyFill="1" applyBorder="1"/>
    <xf numFmtId="0" fontId="0" fillId="11" borderId="1" xfId="0" applyFill="1" applyBorder="1" applyAlignment="1">
      <alignment wrapText="1"/>
    </xf>
    <xf numFmtId="0" fontId="0" fillId="11" borderId="0" xfId="0" applyFill="1"/>
    <xf numFmtId="0" fontId="0" fillId="11" borderId="24" xfId="0" applyFill="1" applyBorder="1"/>
    <xf numFmtId="0" fontId="0" fillId="0" borderId="32" xfId="0" applyBorder="1"/>
    <xf numFmtId="0" fontId="0" fillId="0" borderId="33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wrapText="1"/>
    </xf>
    <xf numFmtId="0" fontId="10" fillId="0" borderId="17" xfId="0" applyFont="1" applyBorder="1" applyAlignment="1">
      <alignment textRotation="90"/>
    </xf>
    <xf numFmtId="0" fontId="16" fillId="0" borderId="0" xfId="0" applyFont="1"/>
    <xf numFmtId="0" fontId="10" fillId="0" borderId="35" xfId="0" applyFont="1" applyBorder="1" applyAlignment="1">
      <alignment textRotation="90" wrapText="1"/>
    </xf>
    <xf numFmtId="0" fontId="10" fillId="0" borderId="36" xfId="0" applyFont="1" applyBorder="1" applyAlignment="1">
      <alignment textRotation="90" wrapText="1"/>
    </xf>
    <xf numFmtId="1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wrapText="1"/>
    </xf>
    <xf numFmtId="0" fontId="12" fillId="0" borderId="23" xfId="0" applyFont="1" applyBorder="1"/>
    <xf numFmtId="4" fontId="8" fillId="0" borderId="23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" fontId="8" fillId="12" borderId="23" xfId="0" applyNumberFormat="1" applyFont="1" applyFill="1" applyBorder="1" applyAlignment="1">
      <alignment horizontal="center" vertical="center"/>
    </xf>
    <xf numFmtId="4" fontId="12" fillId="12" borderId="23" xfId="0" applyNumberFormat="1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vertical="center"/>
    </xf>
    <xf numFmtId="0" fontId="12" fillId="12" borderId="23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16" fontId="8" fillId="1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72" fontId="17" fillId="0" borderId="23" xfId="0" applyNumberFormat="1" applyFont="1" applyBorder="1" applyAlignment="1">
      <alignment vertical="center"/>
    </xf>
    <xf numFmtId="172" fontId="17" fillId="12" borderId="23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23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6" fillId="3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1" fontId="7" fillId="5" borderId="23" xfId="0" applyNumberFormat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/>
    </xf>
    <xf numFmtId="0" fontId="12" fillId="12" borderId="23" xfId="0" applyFont="1" applyFill="1" applyBorder="1"/>
    <xf numFmtId="49" fontId="12" fillId="12" borderId="23" xfId="0" applyNumberFormat="1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wrapText="1"/>
    </xf>
    <xf numFmtId="0" fontId="19" fillId="0" borderId="23" xfId="0" applyFont="1" applyBorder="1" applyAlignment="1">
      <alignment horizontal="center"/>
    </xf>
    <xf numFmtId="0" fontId="12" fillId="12" borderId="23" xfId="0" applyFont="1" applyFill="1" applyBorder="1" applyAlignment="1">
      <alignment horizontal="left" vertical="center" wrapText="1"/>
    </xf>
    <xf numFmtId="4" fontId="8" fillId="12" borderId="23" xfId="0" applyNumberFormat="1" applyFont="1" applyFill="1" applyBorder="1" applyAlignment="1">
      <alignment horizontal="right" vertical="center"/>
    </xf>
    <xf numFmtId="0" fontId="12" fillId="12" borderId="23" xfId="0" applyFont="1" applyFill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center" wrapText="1"/>
    </xf>
    <xf numFmtId="0" fontId="11" fillId="6" borderId="23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wrapText="1"/>
    </xf>
    <xf numFmtId="0" fontId="8" fillId="0" borderId="23" xfId="0" applyFont="1" applyBorder="1"/>
    <xf numFmtId="0" fontId="8" fillId="0" borderId="23" xfId="0" applyFont="1" applyBorder="1" applyAlignment="1">
      <alignment vertical="center" wrapText="1"/>
    </xf>
    <xf numFmtId="0" fontId="8" fillId="12" borderId="23" xfId="0" applyFont="1" applyFill="1" applyBorder="1" applyAlignment="1">
      <alignment vertical="center" wrapText="1"/>
    </xf>
    <xf numFmtId="0" fontId="8" fillId="12" borderId="23" xfId="0" applyFont="1" applyFill="1" applyBorder="1"/>
    <xf numFmtId="49" fontId="8" fillId="12" borderId="23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12" borderId="23" xfId="0" applyFont="1" applyFill="1" applyBorder="1" applyAlignment="1">
      <alignment vertical="center"/>
    </xf>
    <xf numFmtId="0" fontId="8" fillId="12" borderId="23" xfId="0" applyFont="1" applyFill="1" applyBorder="1" applyAlignment="1">
      <alignment horizontal="left" vertical="center" wrapText="1"/>
    </xf>
    <xf numFmtId="3" fontId="8" fillId="0" borderId="23" xfId="0" applyNumberFormat="1" applyFont="1" applyBorder="1" applyAlignment="1">
      <alignment horizontal="center" vertical="center"/>
    </xf>
    <xf numFmtId="0" fontId="12" fillId="10" borderId="23" xfId="2" applyFont="1" applyFill="1" applyBorder="1" applyAlignment="1">
      <alignment horizontal="left" vertical="center"/>
    </xf>
    <xf numFmtId="16" fontId="8" fillId="0" borderId="23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21" fillId="12" borderId="23" xfId="0" applyFont="1" applyFill="1" applyBorder="1" applyAlignment="1">
      <alignment horizontal="center" vertical="center"/>
    </xf>
    <xf numFmtId="172" fontId="22" fillId="12" borderId="23" xfId="0" applyNumberFormat="1" applyFont="1" applyFill="1" applyBorder="1" applyAlignment="1">
      <alignment vertical="center"/>
    </xf>
    <xf numFmtId="172" fontId="17" fillId="0" borderId="23" xfId="0" applyNumberFormat="1" applyFont="1" applyBorder="1" applyAlignment="1">
      <alignment horizontal="right" vertical="center"/>
    </xf>
    <xf numFmtId="4" fontId="0" fillId="0" borderId="23" xfId="0" applyNumberFormat="1" applyBorder="1" applyAlignment="1">
      <alignment horizontal="right" vertical="center"/>
    </xf>
    <xf numFmtId="172" fontId="17" fillId="12" borderId="23" xfId="0" applyNumberFormat="1" applyFont="1" applyFill="1" applyBorder="1" applyAlignment="1">
      <alignment horizontal="right" vertical="center"/>
    </xf>
    <xf numFmtId="4" fontId="0" fillId="12" borderId="23" xfId="0" applyNumberFormat="1" applyFill="1" applyBorder="1" applyAlignment="1">
      <alignment horizontal="right" vertical="center"/>
    </xf>
    <xf numFmtId="0" fontId="3" fillId="0" borderId="0" xfId="0" applyFont="1"/>
    <xf numFmtId="4" fontId="0" fillId="0" borderId="23" xfId="0" applyNumberFormat="1" applyBorder="1" applyAlignment="1">
      <alignment vertical="center"/>
    </xf>
    <xf numFmtId="4" fontId="0" fillId="12" borderId="23" xfId="0" applyNumberFormat="1" applyFill="1" applyBorder="1" applyAlignment="1">
      <alignment vertical="center"/>
    </xf>
    <xf numFmtId="4" fontId="23" fillId="12" borderId="23" xfId="0" applyNumberFormat="1" applyFont="1" applyFill="1" applyBorder="1" applyAlignment="1">
      <alignment horizontal="right" vertical="center"/>
    </xf>
    <xf numFmtId="173" fontId="17" fillId="0" borderId="23" xfId="0" applyNumberFormat="1" applyFont="1" applyBorder="1" applyAlignment="1">
      <alignment horizontal="right" vertical="center"/>
    </xf>
    <xf numFmtId="0" fontId="24" fillId="0" borderId="0" xfId="0" applyFont="1"/>
    <xf numFmtId="0" fontId="4" fillId="8" borderId="23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165" fontId="4" fillId="7" borderId="23" xfId="0" applyNumberFormat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3" xfId="0" applyBorder="1" applyAlignment="1">
      <alignment horizontal="center" vertical="center"/>
    </xf>
    <xf numFmtId="0" fontId="4" fillId="6" borderId="23" xfId="0" applyFont="1" applyFill="1" applyBorder="1" applyAlignment="1">
      <alignment horizontal="right" vertical="center"/>
    </xf>
    <xf numFmtId="0" fontId="11" fillId="6" borderId="23" xfId="0" applyFont="1" applyFill="1" applyBorder="1" applyAlignment="1">
      <alignment horizontal="right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textRotation="90" wrapText="1"/>
    </xf>
    <xf numFmtId="0" fontId="10" fillId="0" borderId="36" xfId="0" applyFont="1" applyBorder="1" applyAlignment="1">
      <alignment horizontal="center" textRotation="90" wrapText="1"/>
    </xf>
  </cellXfs>
  <cellStyles count="3">
    <cellStyle name="Eronat" xfId="2" builtinId="27"/>
    <cellStyle name="Normal" xfId="0" builtinId="0"/>
    <cellStyle name="Virgulă" xfId="1" builtinId="3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zoomScale="85" zoomScaleNormal="85" workbookViewId="0">
      <selection activeCell="L1" sqref="L1"/>
    </sheetView>
  </sheetViews>
  <sheetFormatPr defaultRowHeight="15"/>
  <cols>
    <col min="1" max="1" width="4.85546875" customWidth="1"/>
    <col min="2" max="2" width="36.28515625" customWidth="1"/>
    <col min="3" max="3" width="45" customWidth="1"/>
    <col min="4" max="4" width="12.42578125" customWidth="1"/>
    <col min="5" max="5" width="10.7109375" customWidth="1"/>
    <col min="6" max="6" width="15.5703125" customWidth="1"/>
    <col min="7" max="7" width="14.85546875" customWidth="1"/>
    <col min="8" max="8" width="20.42578125" customWidth="1"/>
    <col min="9" max="9" width="20" customWidth="1"/>
    <col min="10" max="10" width="17" style="91" customWidth="1"/>
    <col min="11" max="11" width="20.140625" style="91" customWidth="1"/>
    <col min="12" max="12" width="28.7109375" customWidth="1"/>
    <col min="13" max="13" width="21.7109375" customWidth="1"/>
    <col min="14" max="14" width="21.5703125" style="91" customWidth="1"/>
  </cols>
  <sheetData>
    <row r="1" spans="1:14">
      <c r="L1" t="s">
        <v>360</v>
      </c>
    </row>
    <row r="2" spans="1:14" ht="18">
      <c r="A2" s="135" t="s">
        <v>352</v>
      </c>
      <c r="B2" s="135"/>
      <c r="C2" s="135"/>
      <c r="D2" s="135"/>
      <c r="E2" s="135"/>
      <c r="F2" s="135"/>
      <c r="G2" s="135"/>
      <c r="H2" s="76"/>
      <c r="I2" s="76" t="s">
        <v>353</v>
      </c>
    </row>
    <row r="3" spans="1:14" ht="15.75">
      <c r="C3" s="149" t="s">
        <v>0</v>
      </c>
      <c r="D3" s="149"/>
      <c r="E3" s="149"/>
      <c r="F3" s="149"/>
      <c r="G3" s="1"/>
      <c r="H3" s="1"/>
      <c r="I3" s="1"/>
      <c r="L3" s="140" t="s">
        <v>357</v>
      </c>
    </row>
    <row r="4" spans="1:14">
      <c r="A4" s="37"/>
      <c r="B4" s="37"/>
      <c r="C4" s="37"/>
      <c r="D4" s="37"/>
      <c r="E4" s="37"/>
      <c r="F4" s="37"/>
      <c r="G4" s="37"/>
      <c r="H4" s="37"/>
      <c r="I4" s="37"/>
      <c r="J4" s="98"/>
      <c r="K4" s="98"/>
      <c r="L4" s="37"/>
      <c r="M4" s="37"/>
      <c r="N4" s="98"/>
    </row>
    <row r="5" spans="1:14" ht="39" customHeight="1">
      <c r="A5" s="99" t="s">
        <v>1</v>
      </c>
      <c r="B5" s="100" t="s">
        <v>2</v>
      </c>
      <c r="C5" s="100" t="s">
        <v>3</v>
      </c>
      <c r="D5" s="99" t="s">
        <v>4</v>
      </c>
      <c r="E5" s="99" t="s">
        <v>5</v>
      </c>
      <c r="F5" s="99" t="s">
        <v>6</v>
      </c>
      <c r="G5" s="99" t="s">
        <v>284</v>
      </c>
      <c r="H5" s="99" t="s">
        <v>291</v>
      </c>
      <c r="I5" s="99" t="s">
        <v>292</v>
      </c>
      <c r="J5" s="99" t="s">
        <v>7</v>
      </c>
      <c r="K5" s="99" t="s">
        <v>359</v>
      </c>
      <c r="L5" s="99" t="s">
        <v>356</v>
      </c>
      <c r="M5" s="99" t="s">
        <v>300</v>
      </c>
      <c r="N5" s="99" t="s">
        <v>290</v>
      </c>
    </row>
    <row r="6" spans="1:14" ht="21.75" customHeight="1">
      <c r="A6" s="143" t="s">
        <v>8</v>
      </c>
      <c r="B6" s="143"/>
      <c r="C6" s="143"/>
      <c r="D6" s="143"/>
      <c r="E6" s="143"/>
      <c r="F6" s="143"/>
      <c r="G6" s="143"/>
      <c r="H6" s="143"/>
      <c r="I6" s="143"/>
      <c r="J6" s="150"/>
      <c r="K6" s="150"/>
      <c r="L6" s="143"/>
      <c r="M6" s="143"/>
      <c r="N6" s="143"/>
    </row>
    <row r="7" spans="1:14" ht="18.75">
      <c r="A7" s="101">
        <v>1</v>
      </c>
      <c r="B7" s="148" t="s">
        <v>297</v>
      </c>
      <c r="C7" s="103" t="s">
        <v>9</v>
      </c>
      <c r="D7" s="77" t="s">
        <v>10</v>
      </c>
      <c r="E7" s="77">
        <v>1</v>
      </c>
      <c r="F7" s="77">
        <v>37</v>
      </c>
      <c r="G7" s="77">
        <v>50</v>
      </c>
      <c r="H7" s="78">
        <f>F7*N7</f>
        <v>331652.1954319895</v>
      </c>
      <c r="I7" s="78">
        <f>G7*N7</f>
        <v>448178.64247566147</v>
      </c>
      <c r="J7" s="96" t="s">
        <v>358</v>
      </c>
      <c r="K7" s="92">
        <v>9.83</v>
      </c>
      <c r="L7" s="78">
        <v>146854695.78</v>
      </c>
      <c r="M7" s="78">
        <v>16383.5</v>
      </c>
      <c r="N7" s="136">
        <f>L7/M7</f>
        <v>8963.5728495132298</v>
      </c>
    </row>
    <row r="8" spans="1:14" ht="29.25">
      <c r="A8" s="101">
        <v>2</v>
      </c>
      <c r="B8" s="148"/>
      <c r="C8" s="79" t="s">
        <v>285</v>
      </c>
      <c r="D8" s="77">
        <v>3</v>
      </c>
      <c r="E8" s="77">
        <v>3</v>
      </c>
      <c r="F8" s="77">
        <f>D8*E8</f>
        <v>9</v>
      </c>
      <c r="G8" s="77">
        <f>D8*E8</f>
        <v>9</v>
      </c>
      <c r="H8" s="78">
        <f>F8*N8</f>
        <v>80672.155645619074</v>
      </c>
      <c r="I8" s="78">
        <f t="shared" ref="I8:I29" si="0">G8*N8</f>
        <v>80672.155645619074</v>
      </c>
      <c r="J8" s="96" t="s">
        <v>358</v>
      </c>
      <c r="K8" s="131">
        <v>58</v>
      </c>
      <c r="L8" s="78">
        <v>146854695.78</v>
      </c>
      <c r="M8" s="78">
        <v>16383.5</v>
      </c>
      <c r="N8" s="136">
        <f t="shared" ref="N8:N29" si="1">L8/M8</f>
        <v>8963.5728495132298</v>
      </c>
    </row>
    <row r="9" spans="1:14" ht="18.75">
      <c r="A9" s="101">
        <v>3</v>
      </c>
      <c r="B9" s="148"/>
      <c r="C9" s="80" t="s">
        <v>11</v>
      </c>
      <c r="D9" s="77">
        <v>1</v>
      </c>
      <c r="E9" s="77">
        <v>4</v>
      </c>
      <c r="F9" s="77">
        <f t="shared" ref="F9:F28" si="2">D9*E9</f>
        <v>4</v>
      </c>
      <c r="G9" s="77">
        <f>D9*E9</f>
        <v>4</v>
      </c>
      <c r="H9" s="78">
        <f>F9*N9</f>
        <v>35854.291398052919</v>
      </c>
      <c r="I9" s="78">
        <f t="shared" si="0"/>
        <v>35854.291398052919</v>
      </c>
      <c r="J9" s="96" t="s">
        <v>358</v>
      </c>
      <c r="K9" s="92">
        <v>106.56</v>
      </c>
      <c r="L9" s="78">
        <v>146854695.78</v>
      </c>
      <c r="M9" s="78">
        <v>16383.5</v>
      </c>
      <c r="N9" s="136">
        <f t="shared" si="1"/>
        <v>8963.5728495132298</v>
      </c>
    </row>
    <row r="10" spans="1:14" ht="18.75">
      <c r="A10" s="101">
        <v>4</v>
      </c>
      <c r="B10" s="148"/>
      <c r="C10" s="80" t="s">
        <v>12</v>
      </c>
      <c r="D10" s="77">
        <v>3</v>
      </c>
      <c r="E10" s="77">
        <v>1</v>
      </c>
      <c r="F10" s="77">
        <v>3</v>
      </c>
      <c r="G10" s="77">
        <v>3</v>
      </c>
      <c r="H10" s="78">
        <f t="shared" ref="H10:H29" si="3">F10*N10</f>
        <v>26890.718548539691</v>
      </c>
      <c r="I10" s="78">
        <f t="shared" si="0"/>
        <v>26890.718548539691</v>
      </c>
      <c r="J10" s="96" t="s">
        <v>358</v>
      </c>
      <c r="K10" s="92">
        <v>10</v>
      </c>
      <c r="L10" s="78">
        <v>146854695.78</v>
      </c>
      <c r="M10" s="78">
        <v>16383.5</v>
      </c>
      <c r="N10" s="136">
        <f t="shared" si="1"/>
        <v>8963.5728495132298</v>
      </c>
    </row>
    <row r="11" spans="1:14" ht="18.75">
      <c r="A11" s="101">
        <v>5</v>
      </c>
      <c r="B11" s="148"/>
      <c r="C11" s="80" t="s">
        <v>13</v>
      </c>
      <c r="D11" s="77">
        <v>2</v>
      </c>
      <c r="E11" s="77">
        <v>1</v>
      </c>
      <c r="F11" s="77">
        <v>2</v>
      </c>
      <c r="G11" s="77">
        <v>2</v>
      </c>
      <c r="H11" s="78">
        <f t="shared" si="3"/>
        <v>17927.14569902646</v>
      </c>
      <c r="I11" s="78">
        <f t="shared" si="0"/>
        <v>17927.14569902646</v>
      </c>
      <c r="J11" s="96" t="s">
        <v>358</v>
      </c>
      <c r="K11" s="92">
        <v>10</v>
      </c>
      <c r="L11" s="78">
        <v>146854695.78</v>
      </c>
      <c r="M11" s="78">
        <v>16383.5</v>
      </c>
      <c r="N11" s="136">
        <f t="shared" si="1"/>
        <v>8963.5728495132298</v>
      </c>
    </row>
    <row r="12" spans="1:14" ht="18.75">
      <c r="A12" s="101">
        <v>6</v>
      </c>
      <c r="B12" s="148"/>
      <c r="C12" s="80" t="s">
        <v>14</v>
      </c>
      <c r="D12" s="77">
        <v>1</v>
      </c>
      <c r="E12" s="77">
        <v>2</v>
      </c>
      <c r="F12" s="77">
        <v>2</v>
      </c>
      <c r="G12" s="77">
        <v>2</v>
      </c>
      <c r="H12" s="78">
        <f t="shared" si="3"/>
        <v>17927.14569902646</v>
      </c>
      <c r="I12" s="78">
        <f t="shared" si="0"/>
        <v>17927.14569902646</v>
      </c>
      <c r="J12" s="96" t="s">
        <v>358</v>
      </c>
      <c r="K12" s="92">
        <v>10</v>
      </c>
      <c r="L12" s="78">
        <v>146854695.78</v>
      </c>
      <c r="M12" s="78">
        <v>16383.5</v>
      </c>
      <c r="N12" s="136">
        <f t="shared" si="1"/>
        <v>8963.5728495132298</v>
      </c>
    </row>
    <row r="13" spans="1:14" ht="18.75">
      <c r="A13" s="101">
        <v>7</v>
      </c>
      <c r="B13" s="148"/>
      <c r="C13" s="80" t="s">
        <v>15</v>
      </c>
      <c r="D13" s="77">
        <v>1</v>
      </c>
      <c r="E13" s="77">
        <v>1</v>
      </c>
      <c r="F13" s="77">
        <v>1</v>
      </c>
      <c r="G13" s="77">
        <v>1</v>
      </c>
      <c r="H13" s="78">
        <f t="shared" si="3"/>
        <v>8963.5728495132298</v>
      </c>
      <c r="I13" s="78">
        <f t="shared" si="0"/>
        <v>8963.5728495132298</v>
      </c>
      <c r="J13" s="96" t="s">
        <v>358</v>
      </c>
      <c r="K13" s="92">
        <v>106</v>
      </c>
      <c r="L13" s="78">
        <v>146854695.78</v>
      </c>
      <c r="M13" s="78">
        <v>16383.5</v>
      </c>
      <c r="N13" s="136">
        <f t="shared" si="1"/>
        <v>8963.5728495132298</v>
      </c>
    </row>
    <row r="14" spans="1:14" ht="18.75">
      <c r="A14" s="101">
        <v>8</v>
      </c>
      <c r="B14" s="148"/>
      <c r="C14" s="80" t="s">
        <v>286</v>
      </c>
      <c r="D14" s="77">
        <v>6</v>
      </c>
      <c r="E14" s="77">
        <v>1</v>
      </c>
      <c r="F14" s="77">
        <f t="shared" ref="F14" si="4">D14*E14</f>
        <v>6</v>
      </c>
      <c r="G14" s="77">
        <f t="shared" ref="G14" si="5">D14*E14</f>
        <v>6</v>
      </c>
      <c r="H14" s="78">
        <f t="shared" ref="H14:H15" si="6">F14*N14</f>
        <v>53781.437097079383</v>
      </c>
      <c r="I14" s="78">
        <f t="shared" ref="I14" si="7">G14*N14</f>
        <v>53781.437097079383</v>
      </c>
      <c r="J14" s="96" t="s">
        <v>358</v>
      </c>
      <c r="K14" s="92">
        <v>22</v>
      </c>
      <c r="L14" s="78">
        <v>146854695.78</v>
      </c>
      <c r="M14" s="78">
        <v>16383.5</v>
      </c>
      <c r="N14" s="136">
        <f t="shared" ref="N14:N15" si="8">L14/M14</f>
        <v>8963.5728495132298</v>
      </c>
    </row>
    <row r="15" spans="1:14" ht="18.75">
      <c r="A15" s="101">
        <v>9</v>
      </c>
      <c r="B15" s="148"/>
      <c r="C15" s="104" t="s">
        <v>331</v>
      </c>
      <c r="D15" s="105" t="s">
        <v>330</v>
      </c>
      <c r="E15" s="88">
        <v>3</v>
      </c>
      <c r="F15" s="88">
        <v>18</v>
      </c>
      <c r="G15" s="88">
        <v>45</v>
      </c>
      <c r="H15" s="86">
        <f t="shared" si="6"/>
        <v>161344.31129123815</v>
      </c>
      <c r="I15" s="86">
        <f>G15*N15</f>
        <v>403360.77822809533</v>
      </c>
      <c r="J15" s="96" t="s">
        <v>358</v>
      </c>
      <c r="K15" s="93">
        <v>12</v>
      </c>
      <c r="L15" s="86">
        <v>146854695.78</v>
      </c>
      <c r="M15" s="86">
        <v>16383.5</v>
      </c>
      <c r="N15" s="137">
        <f t="shared" si="8"/>
        <v>8963.5728495132298</v>
      </c>
    </row>
    <row r="16" spans="1:14" ht="18.75">
      <c r="A16" s="101">
        <v>10</v>
      </c>
      <c r="B16" s="148"/>
      <c r="C16" s="87" t="s">
        <v>335</v>
      </c>
      <c r="D16" s="88">
        <v>3</v>
      </c>
      <c r="E16" s="88">
        <v>10</v>
      </c>
      <c r="F16" s="88">
        <v>3</v>
      </c>
      <c r="G16" s="88">
        <f>D16*E16</f>
        <v>30</v>
      </c>
      <c r="H16" s="86">
        <f>F16*N16</f>
        <v>26890.718548539691</v>
      </c>
      <c r="I16" s="86">
        <f>G16*N16</f>
        <v>268907.18548539688</v>
      </c>
      <c r="J16" s="96" t="s">
        <v>358</v>
      </c>
      <c r="K16" s="93">
        <v>10</v>
      </c>
      <c r="L16" s="86">
        <v>146854695.78</v>
      </c>
      <c r="M16" s="86">
        <v>16383.5</v>
      </c>
      <c r="N16" s="138">
        <f>L16/M16</f>
        <v>8963.5728495132298</v>
      </c>
    </row>
    <row r="17" spans="1:14" ht="18.75">
      <c r="A17" s="101">
        <v>11</v>
      </c>
      <c r="B17" s="148"/>
      <c r="C17" s="106" t="s">
        <v>336</v>
      </c>
      <c r="D17" s="88">
        <v>6</v>
      </c>
      <c r="E17" s="88">
        <v>1</v>
      </c>
      <c r="F17" s="88">
        <f t="shared" ref="F17" si="9">D17</f>
        <v>6</v>
      </c>
      <c r="G17" s="88">
        <f t="shared" ref="G17" si="10">D17*E17</f>
        <v>6</v>
      </c>
      <c r="H17" s="86">
        <f>F17*N17</f>
        <v>53781.437097079383</v>
      </c>
      <c r="I17" s="86">
        <f t="shared" ref="I17" si="11">G17*N17</f>
        <v>53781.437097079383</v>
      </c>
      <c r="J17" s="96" t="s">
        <v>358</v>
      </c>
      <c r="K17" s="93">
        <v>22</v>
      </c>
      <c r="L17" s="86">
        <v>146854695.78</v>
      </c>
      <c r="M17" s="86">
        <v>16383.5</v>
      </c>
      <c r="N17" s="138">
        <f t="shared" ref="N17" si="12">L17/M17</f>
        <v>8963.5728495132298</v>
      </c>
    </row>
    <row r="18" spans="1:14" ht="18.75">
      <c r="A18" s="101">
        <v>12</v>
      </c>
      <c r="B18" s="148" t="s">
        <v>287</v>
      </c>
      <c r="C18" s="80" t="s">
        <v>16</v>
      </c>
      <c r="D18" s="77">
        <v>2</v>
      </c>
      <c r="E18" s="77">
        <v>1</v>
      </c>
      <c r="F18" s="77">
        <f t="shared" si="2"/>
        <v>2</v>
      </c>
      <c r="G18" s="77">
        <f t="shared" ref="G18:G28" si="13">D18*E18</f>
        <v>2</v>
      </c>
      <c r="H18" s="78">
        <f t="shared" si="3"/>
        <v>17927.14569902646</v>
      </c>
      <c r="I18" s="78">
        <f t="shared" si="0"/>
        <v>17927.14569902646</v>
      </c>
      <c r="J18" s="96" t="s">
        <v>358</v>
      </c>
      <c r="K18" s="92">
        <v>40</v>
      </c>
      <c r="L18" s="78">
        <v>146854695.78</v>
      </c>
      <c r="M18" s="78">
        <v>16383.5</v>
      </c>
      <c r="N18" s="136">
        <f t="shared" si="1"/>
        <v>8963.5728495132298</v>
      </c>
    </row>
    <row r="19" spans="1:14" ht="18.75">
      <c r="A19" s="101">
        <v>13</v>
      </c>
      <c r="B19" s="148"/>
      <c r="C19" s="80" t="s">
        <v>16</v>
      </c>
      <c r="D19" s="77">
        <v>2</v>
      </c>
      <c r="E19" s="77">
        <v>1</v>
      </c>
      <c r="F19" s="77">
        <f t="shared" ref="F19" si="14">D19*E19</f>
        <v>2</v>
      </c>
      <c r="G19" s="77">
        <f t="shared" ref="G19" si="15">D19*E19</f>
        <v>2</v>
      </c>
      <c r="H19" s="78">
        <f t="shared" ref="H19" si="16">F19*N19</f>
        <v>17927.14569902646</v>
      </c>
      <c r="I19" s="78">
        <f t="shared" ref="I19" si="17">G19*N19</f>
        <v>17927.14569902646</v>
      </c>
      <c r="J19" s="96" t="s">
        <v>358</v>
      </c>
      <c r="K19" s="92">
        <v>40</v>
      </c>
      <c r="L19" s="78">
        <v>146854695.78</v>
      </c>
      <c r="M19" s="78">
        <v>16383.5</v>
      </c>
      <c r="N19" s="136">
        <f t="shared" ref="N19" si="18">L19/M19</f>
        <v>8963.5728495132298</v>
      </c>
    </row>
    <row r="20" spans="1:14" ht="18.75">
      <c r="A20" s="101">
        <v>14</v>
      </c>
      <c r="B20" s="148"/>
      <c r="C20" s="80" t="s">
        <v>16</v>
      </c>
      <c r="D20" s="77">
        <v>6</v>
      </c>
      <c r="E20" s="77">
        <v>1</v>
      </c>
      <c r="F20" s="77">
        <f t="shared" si="2"/>
        <v>6</v>
      </c>
      <c r="G20" s="77">
        <f t="shared" si="13"/>
        <v>6</v>
      </c>
      <c r="H20" s="78">
        <f t="shared" si="3"/>
        <v>53781.437097079383</v>
      </c>
      <c r="I20" s="78">
        <f t="shared" si="0"/>
        <v>53781.437097079383</v>
      </c>
      <c r="J20" s="96" t="s">
        <v>358</v>
      </c>
      <c r="K20" s="92">
        <v>37</v>
      </c>
      <c r="L20" s="78">
        <v>146854695.78</v>
      </c>
      <c r="M20" s="78">
        <v>16383.5</v>
      </c>
      <c r="N20" s="136">
        <f t="shared" si="1"/>
        <v>8963.5728495132298</v>
      </c>
    </row>
    <row r="21" spans="1:14" ht="18.75">
      <c r="A21" s="101">
        <v>15</v>
      </c>
      <c r="B21" s="148"/>
      <c r="C21" s="80" t="s">
        <v>16</v>
      </c>
      <c r="D21" s="77">
        <v>7</v>
      </c>
      <c r="E21" s="77">
        <v>1</v>
      </c>
      <c r="F21" s="77">
        <f t="shared" si="2"/>
        <v>7</v>
      </c>
      <c r="G21" s="77">
        <f t="shared" si="13"/>
        <v>7</v>
      </c>
      <c r="H21" s="78">
        <f t="shared" si="3"/>
        <v>62745.009946592611</v>
      </c>
      <c r="I21" s="78">
        <f t="shared" si="0"/>
        <v>62745.009946592611</v>
      </c>
      <c r="J21" s="96" t="s">
        <v>358</v>
      </c>
      <c r="K21" s="92">
        <v>40</v>
      </c>
      <c r="L21" s="78">
        <v>146854695.78</v>
      </c>
      <c r="M21" s="78">
        <v>16383.5</v>
      </c>
      <c r="N21" s="136">
        <f t="shared" si="1"/>
        <v>8963.5728495132298</v>
      </c>
    </row>
    <row r="22" spans="1:14" ht="18.75">
      <c r="A22" s="101">
        <v>16</v>
      </c>
      <c r="B22" s="148"/>
      <c r="C22" s="80" t="s">
        <v>16</v>
      </c>
      <c r="D22" s="77">
        <v>7</v>
      </c>
      <c r="E22" s="77">
        <v>1</v>
      </c>
      <c r="F22" s="77">
        <f t="shared" si="2"/>
        <v>7</v>
      </c>
      <c r="G22" s="77">
        <f t="shared" si="13"/>
        <v>7</v>
      </c>
      <c r="H22" s="78">
        <f t="shared" si="3"/>
        <v>62745.009946592611</v>
      </c>
      <c r="I22" s="78">
        <f t="shared" si="0"/>
        <v>62745.009946592611</v>
      </c>
      <c r="J22" s="96" t="s">
        <v>358</v>
      </c>
      <c r="K22" s="92">
        <v>40</v>
      </c>
      <c r="L22" s="78">
        <v>146854695.78</v>
      </c>
      <c r="M22" s="78">
        <v>16383.5</v>
      </c>
      <c r="N22" s="136">
        <f t="shared" si="1"/>
        <v>8963.5728495132298</v>
      </c>
    </row>
    <row r="23" spans="1:14" ht="18.75">
      <c r="A23" s="101">
        <v>17</v>
      </c>
      <c r="B23" s="148"/>
      <c r="C23" s="80" t="s">
        <v>16</v>
      </c>
      <c r="D23" s="77">
        <v>8</v>
      </c>
      <c r="E23" s="77">
        <v>1</v>
      </c>
      <c r="F23" s="77">
        <f t="shared" si="2"/>
        <v>8</v>
      </c>
      <c r="G23" s="77">
        <f t="shared" si="13"/>
        <v>8</v>
      </c>
      <c r="H23" s="78">
        <f t="shared" si="3"/>
        <v>71708.582796105838</v>
      </c>
      <c r="I23" s="78">
        <f t="shared" si="0"/>
        <v>71708.582796105838</v>
      </c>
      <c r="J23" s="96" t="s">
        <v>358</v>
      </c>
      <c r="K23" s="92">
        <v>50</v>
      </c>
      <c r="L23" s="78">
        <v>146854695.78</v>
      </c>
      <c r="M23" s="78">
        <v>16383.5</v>
      </c>
      <c r="N23" s="136">
        <f t="shared" si="1"/>
        <v>8963.5728495132298</v>
      </c>
    </row>
    <row r="24" spans="1:14" ht="18.75">
      <c r="A24" s="101">
        <v>18</v>
      </c>
      <c r="B24" s="148"/>
      <c r="C24" s="79" t="s">
        <v>288</v>
      </c>
      <c r="D24" s="77">
        <v>6</v>
      </c>
      <c r="E24" s="77">
        <v>1</v>
      </c>
      <c r="F24" s="77">
        <f t="shared" si="2"/>
        <v>6</v>
      </c>
      <c r="G24" s="77">
        <f t="shared" si="13"/>
        <v>6</v>
      </c>
      <c r="H24" s="78">
        <f t="shared" si="3"/>
        <v>53781.437097079383</v>
      </c>
      <c r="I24" s="78">
        <f t="shared" si="0"/>
        <v>53781.437097079383</v>
      </c>
      <c r="J24" s="96" t="s">
        <v>358</v>
      </c>
      <c r="K24" s="92">
        <v>57</v>
      </c>
      <c r="L24" s="78">
        <v>146854695.78</v>
      </c>
      <c r="M24" s="78">
        <v>16383.5</v>
      </c>
      <c r="N24" s="136">
        <f t="shared" si="1"/>
        <v>8963.5728495132298</v>
      </c>
    </row>
    <row r="25" spans="1:14" ht="15" customHeight="1">
      <c r="A25" s="101">
        <v>19</v>
      </c>
      <c r="B25" s="148" t="s">
        <v>289</v>
      </c>
      <c r="C25" s="80" t="s">
        <v>355</v>
      </c>
      <c r="D25" s="77">
        <v>3</v>
      </c>
      <c r="E25" s="77">
        <v>1</v>
      </c>
      <c r="F25" s="77">
        <f t="shared" si="2"/>
        <v>3</v>
      </c>
      <c r="G25" s="77">
        <f t="shared" si="13"/>
        <v>3</v>
      </c>
      <c r="H25" s="78">
        <f t="shared" si="3"/>
        <v>26890.718548539691</v>
      </c>
      <c r="I25" s="78">
        <f t="shared" si="0"/>
        <v>26890.718548539691</v>
      </c>
      <c r="J25" s="96" t="s">
        <v>358</v>
      </c>
      <c r="K25" s="92">
        <v>40</v>
      </c>
      <c r="L25" s="78">
        <v>146854695.78</v>
      </c>
      <c r="M25" s="78">
        <v>16383.5</v>
      </c>
      <c r="N25" s="136">
        <f t="shared" si="1"/>
        <v>8963.5728495132298</v>
      </c>
    </row>
    <row r="26" spans="1:14" ht="18.75">
      <c r="A26" s="101">
        <v>20</v>
      </c>
      <c r="B26" s="148"/>
      <c r="C26" s="80" t="s">
        <v>16</v>
      </c>
      <c r="D26" s="77">
        <v>4</v>
      </c>
      <c r="E26" s="77">
        <v>1</v>
      </c>
      <c r="F26" s="77">
        <f t="shared" si="2"/>
        <v>4</v>
      </c>
      <c r="G26" s="77">
        <f t="shared" si="13"/>
        <v>4</v>
      </c>
      <c r="H26" s="78">
        <f t="shared" si="3"/>
        <v>35854.291398052919</v>
      </c>
      <c r="I26" s="78">
        <f t="shared" si="0"/>
        <v>35854.291398052919</v>
      </c>
      <c r="J26" s="96" t="s">
        <v>358</v>
      </c>
      <c r="K26" s="92">
        <v>37</v>
      </c>
      <c r="L26" s="78">
        <v>146854695.78</v>
      </c>
      <c r="M26" s="78">
        <v>16383.5</v>
      </c>
      <c r="N26" s="136">
        <f t="shared" si="1"/>
        <v>8963.5728495132298</v>
      </c>
    </row>
    <row r="27" spans="1:14" ht="18.75">
      <c r="A27" s="101">
        <v>21</v>
      </c>
      <c r="B27" s="148"/>
      <c r="C27" s="80" t="s">
        <v>16</v>
      </c>
      <c r="D27" s="77">
        <v>4</v>
      </c>
      <c r="E27" s="77">
        <v>1</v>
      </c>
      <c r="F27" s="77">
        <f t="shared" si="2"/>
        <v>4</v>
      </c>
      <c r="G27" s="77">
        <f t="shared" si="13"/>
        <v>4</v>
      </c>
      <c r="H27" s="78">
        <f t="shared" si="3"/>
        <v>35854.291398052919</v>
      </c>
      <c r="I27" s="78">
        <f t="shared" si="0"/>
        <v>35854.291398052919</v>
      </c>
      <c r="J27" s="96" t="s">
        <v>358</v>
      </c>
      <c r="K27" s="92">
        <v>37</v>
      </c>
      <c r="L27" s="78">
        <v>146854695.78</v>
      </c>
      <c r="M27" s="78">
        <v>16383.5</v>
      </c>
      <c r="N27" s="136">
        <f t="shared" si="1"/>
        <v>8963.5728495132298</v>
      </c>
    </row>
    <row r="28" spans="1:14" ht="18.75">
      <c r="A28" s="101">
        <v>22</v>
      </c>
      <c r="B28" s="148"/>
      <c r="C28" s="80" t="s">
        <v>16</v>
      </c>
      <c r="D28" s="77">
        <v>4</v>
      </c>
      <c r="E28" s="77">
        <v>1</v>
      </c>
      <c r="F28" s="77">
        <f t="shared" si="2"/>
        <v>4</v>
      </c>
      <c r="G28" s="77">
        <f t="shared" si="13"/>
        <v>4</v>
      </c>
      <c r="H28" s="78">
        <f t="shared" si="3"/>
        <v>35854.291398052919</v>
      </c>
      <c r="I28" s="78">
        <f t="shared" si="0"/>
        <v>35854.291398052919</v>
      </c>
      <c r="J28" s="96" t="s">
        <v>358</v>
      </c>
      <c r="K28" s="92">
        <v>37</v>
      </c>
      <c r="L28" s="78">
        <v>146854695.78</v>
      </c>
      <c r="M28" s="78">
        <v>16383.5</v>
      </c>
      <c r="N28" s="136">
        <f t="shared" si="1"/>
        <v>8963.5728495132298</v>
      </c>
    </row>
    <row r="29" spans="1:14" ht="18.75">
      <c r="A29" s="101">
        <v>23</v>
      </c>
      <c r="B29" s="148"/>
      <c r="C29" s="79" t="s">
        <v>17</v>
      </c>
      <c r="D29" s="77" t="s">
        <v>18</v>
      </c>
      <c r="E29" s="77">
        <v>1</v>
      </c>
      <c r="F29" s="77">
        <v>48</v>
      </c>
      <c r="G29" s="77">
        <v>65</v>
      </c>
      <c r="H29" s="78">
        <f t="shared" si="3"/>
        <v>430251.49677663506</v>
      </c>
      <c r="I29" s="78">
        <f t="shared" si="0"/>
        <v>582632.23521835997</v>
      </c>
      <c r="J29" s="96" t="s">
        <v>358</v>
      </c>
      <c r="K29" s="92">
        <v>15</v>
      </c>
      <c r="L29" s="78">
        <v>146854695.78</v>
      </c>
      <c r="M29" s="78">
        <v>16383.5</v>
      </c>
      <c r="N29" s="136">
        <f t="shared" si="1"/>
        <v>8963.5728495132298</v>
      </c>
    </row>
    <row r="30" spans="1:14" ht="21.75" customHeight="1">
      <c r="A30" s="144" t="s">
        <v>19</v>
      </c>
      <c r="B30" s="144"/>
      <c r="C30" s="144"/>
      <c r="D30" s="144"/>
      <c r="E30" s="144"/>
      <c r="F30" s="144"/>
      <c r="G30" s="144"/>
      <c r="H30" s="144"/>
      <c r="I30" s="144"/>
      <c r="J30" s="150"/>
      <c r="K30" s="150"/>
      <c r="L30" s="144"/>
      <c r="M30" s="144"/>
      <c r="N30" s="144"/>
    </row>
    <row r="31" spans="1:14" ht="18.75">
      <c r="A31" s="101">
        <v>24</v>
      </c>
      <c r="B31" s="148" t="s">
        <v>294</v>
      </c>
      <c r="C31" s="103" t="s">
        <v>20</v>
      </c>
      <c r="D31" s="77" t="s">
        <v>21</v>
      </c>
      <c r="E31" s="77">
        <v>1</v>
      </c>
      <c r="F31" s="77">
        <v>40</v>
      </c>
      <c r="G31" s="77">
        <v>50</v>
      </c>
      <c r="H31" s="81">
        <f>F31*N31</f>
        <v>358542.91398052918</v>
      </c>
      <c r="I31" s="81">
        <f>G31*N31</f>
        <v>448178.64247566147</v>
      </c>
      <c r="J31" s="96" t="s">
        <v>358</v>
      </c>
      <c r="K31" s="92">
        <v>52.2</v>
      </c>
      <c r="L31" s="78">
        <v>146854695.78</v>
      </c>
      <c r="M31" s="78">
        <v>16383.5</v>
      </c>
      <c r="N31" s="136">
        <f>L31/M31</f>
        <v>8963.5728495132298</v>
      </c>
    </row>
    <row r="32" spans="1:14" ht="16.5" customHeight="1">
      <c r="A32" s="101">
        <v>25</v>
      </c>
      <c r="B32" s="148"/>
      <c r="C32" s="80" t="s">
        <v>22</v>
      </c>
      <c r="D32" s="77" t="s">
        <v>23</v>
      </c>
      <c r="E32" s="77">
        <v>1</v>
      </c>
      <c r="F32" s="77">
        <v>73</v>
      </c>
      <c r="G32" s="77">
        <v>100</v>
      </c>
      <c r="H32" s="81">
        <f t="shared" ref="H32:H44" si="19">F32*N32</f>
        <v>654340.81801446574</v>
      </c>
      <c r="I32" s="81">
        <f t="shared" ref="I32:I44" si="20">G32*N32</f>
        <v>896357.28495132294</v>
      </c>
      <c r="J32" s="96" t="s">
        <v>358</v>
      </c>
      <c r="K32" s="92">
        <v>52.2</v>
      </c>
      <c r="L32" s="78">
        <v>146854695.78</v>
      </c>
      <c r="M32" s="78">
        <v>16383.5</v>
      </c>
      <c r="N32" s="136">
        <f t="shared" ref="N32:N44" si="21">L32/M32</f>
        <v>8963.5728495132298</v>
      </c>
    </row>
    <row r="33" spans="1:14" ht="16.5" customHeight="1">
      <c r="A33" s="101">
        <v>26</v>
      </c>
      <c r="B33" s="148"/>
      <c r="C33" s="80" t="s">
        <v>14</v>
      </c>
      <c r="D33" s="77">
        <v>1</v>
      </c>
      <c r="E33" s="77">
        <v>2</v>
      </c>
      <c r="F33" s="77">
        <v>2</v>
      </c>
      <c r="G33" s="77">
        <v>2</v>
      </c>
      <c r="H33" s="81">
        <f t="shared" si="19"/>
        <v>17927.14569902646</v>
      </c>
      <c r="I33" s="81">
        <f t="shared" si="20"/>
        <v>17927.14569902646</v>
      </c>
      <c r="J33" s="96" t="s">
        <v>358</v>
      </c>
      <c r="K33" s="92">
        <v>10</v>
      </c>
      <c r="L33" s="78">
        <v>146854695.78</v>
      </c>
      <c r="M33" s="78">
        <v>16383.5</v>
      </c>
      <c r="N33" s="136">
        <f t="shared" si="21"/>
        <v>8963.5728495132298</v>
      </c>
    </row>
    <row r="34" spans="1:14" ht="16.5" customHeight="1">
      <c r="A34" s="101">
        <v>27</v>
      </c>
      <c r="B34" s="148"/>
      <c r="C34" s="80" t="s">
        <v>13</v>
      </c>
      <c r="D34" s="77">
        <v>2</v>
      </c>
      <c r="E34" s="77">
        <v>1</v>
      </c>
      <c r="F34" s="77">
        <v>2</v>
      </c>
      <c r="G34" s="77">
        <v>2</v>
      </c>
      <c r="H34" s="81">
        <f t="shared" si="19"/>
        <v>17927.14569902646</v>
      </c>
      <c r="I34" s="81">
        <f t="shared" si="20"/>
        <v>17927.14569902646</v>
      </c>
      <c r="J34" s="96" t="s">
        <v>358</v>
      </c>
      <c r="K34" s="92">
        <v>10</v>
      </c>
      <c r="L34" s="78">
        <v>146854695.78</v>
      </c>
      <c r="M34" s="78">
        <v>16383.5</v>
      </c>
      <c r="N34" s="136">
        <f t="shared" si="21"/>
        <v>8963.5728495132298</v>
      </c>
    </row>
    <row r="35" spans="1:14" ht="33" customHeight="1">
      <c r="A35" s="101">
        <v>28</v>
      </c>
      <c r="B35" s="148"/>
      <c r="C35" s="79" t="s">
        <v>24</v>
      </c>
      <c r="D35" s="77">
        <v>3</v>
      </c>
      <c r="E35" s="77">
        <v>3</v>
      </c>
      <c r="F35" s="77">
        <f>D35*E35</f>
        <v>9</v>
      </c>
      <c r="G35" s="77">
        <f>D35*E35</f>
        <v>9</v>
      </c>
      <c r="H35" s="81">
        <f t="shared" si="19"/>
        <v>80672.155645619074</v>
      </c>
      <c r="I35" s="81">
        <f t="shared" si="20"/>
        <v>80672.155645619074</v>
      </c>
      <c r="J35" s="96" t="s">
        <v>358</v>
      </c>
      <c r="K35" s="92">
        <v>60</v>
      </c>
      <c r="L35" s="78">
        <v>146854695.78</v>
      </c>
      <c r="M35" s="78">
        <v>16383.5</v>
      </c>
      <c r="N35" s="136">
        <f t="shared" si="21"/>
        <v>8963.5728495132298</v>
      </c>
    </row>
    <row r="36" spans="1:14" ht="29.25">
      <c r="A36" s="101">
        <v>29</v>
      </c>
      <c r="B36" s="148"/>
      <c r="C36" s="79" t="s">
        <v>25</v>
      </c>
      <c r="D36" s="82" t="s">
        <v>26</v>
      </c>
      <c r="E36" s="77">
        <v>1</v>
      </c>
      <c r="F36" s="77">
        <v>6</v>
      </c>
      <c r="G36" s="77">
        <v>20</v>
      </c>
      <c r="H36" s="81">
        <f t="shared" si="19"/>
        <v>53781.437097079383</v>
      </c>
      <c r="I36" s="81">
        <f t="shared" si="20"/>
        <v>179271.45699026459</v>
      </c>
      <c r="J36" s="96" t="s">
        <v>358</v>
      </c>
      <c r="K36" s="92">
        <v>20</v>
      </c>
      <c r="L36" s="78">
        <v>146854695.78</v>
      </c>
      <c r="M36" s="78">
        <v>16383.5</v>
      </c>
      <c r="N36" s="136">
        <f t="shared" si="21"/>
        <v>8963.5728495132298</v>
      </c>
    </row>
    <row r="37" spans="1:14" ht="18.75">
      <c r="A37" s="101">
        <v>30</v>
      </c>
      <c r="B37" s="148"/>
      <c r="C37" s="79" t="s">
        <v>27</v>
      </c>
      <c r="D37" s="82" t="s">
        <v>26</v>
      </c>
      <c r="E37" s="77">
        <v>1</v>
      </c>
      <c r="F37" s="77">
        <v>6</v>
      </c>
      <c r="G37" s="77">
        <v>20</v>
      </c>
      <c r="H37" s="81">
        <f t="shared" si="19"/>
        <v>53781.437097079383</v>
      </c>
      <c r="I37" s="81">
        <f t="shared" si="20"/>
        <v>179271.45699026459</v>
      </c>
      <c r="J37" s="96" t="s">
        <v>358</v>
      </c>
      <c r="K37" s="92">
        <v>35</v>
      </c>
      <c r="L37" s="78">
        <v>146854695.78</v>
      </c>
      <c r="M37" s="78">
        <v>16383.5</v>
      </c>
      <c r="N37" s="136">
        <f t="shared" si="21"/>
        <v>8963.5728495132298</v>
      </c>
    </row>
    <row r="38" spans="1:14" ht="18.75">
      <c r="A38" s="101">
        <v>31</v>
      </c>
      <c r="B38" s="148"/>
      <c r="C38" s="80" t="s">
        <v>28</v>
      </c>
      <c r="D38" s="107">
        <v>2</v>
      </c>
      <c r="E38" s="107">
        <v>1</v>
      </c>
      <c r="F38" s="77">
        <v>2</v>
      </c>
      <c r="G38" s="107">
        <v>2</v>
      </c>
      <c r="H38" s="81">
        <f t="shared" ref="H38:H40" si="22">F38*N38</f>
        <v>17927.14569902646</v>
      </c>
      <c r="I38" s="81">
        <f t="shared" ref="I38:I40" si="23">G38*N38</f>
        <v>17927.14569902646</v>
      </c>
      <c r="J38" s="96" t="s">
        <v>358</v>
      </c>
      <c r="K38" s="92">
        <v>10</v>
      </c>
      <c r="L38" s="78">
        <v>146854695.78</v>
      </c>
      <c r="M38" s="78">
        <v>16383.5</v>
      </c>
      <c r="N38" s="136">
        <f t="shared" ref="N38:N40" si="24">L38/M38</f>
        <v>8963.5728495132298</v>
      </c>
    </row>
    <row r="39" spans="1:14" ht="18.75">
      <c r="A39" s="101">
        <v>32</v>
      </c>
      <c r="B39" s="148"/>
      <c r="C39" s="108" t="s">
        <v>337</v>
      </c>
      <c r="D39" s="88">
        <v>21</v>
      </c>
      <c r="E39" s="88">
        <v>1</v>
      </c>
      <c r="F39" s="88">
        <f t="shared" ref="F39:F40" si="25">D39</f>
        <v>21</v>
      </c>
      <c r="G39" s="88">
        <f t="shared" ref="G39:G40" si="26">D39*E39</f>
        <v>21</v>
      </c>
      <c r="H39" s="86">
        <f t="shared" si="22"/>
        <v>188235.02983977782</v>
      </c>
      <c r="I39" s="86">
        <f t="shared" si="23"/>
        <v>188235.02983977782</v>
      </c>
      <c r="J39" s="96" t="s">
        <v>358</v>
      </c>
      <c r="K39" s="93">
        <v>10</v>
      </c>
      <c r="L39" s="86">
        <v>146854695.78</v>
      </c>
      <c r="M39" s="86">
        <v>16383.5</v>
      </c>
      <c r="N39" s="109">
        <f t="shared" si="24"/>
        <v>8963.5728495132298</v>
      </c>
    </row>
    <row r="40" spans="1:14" ht="18.75">
      <c r="A40" s="101">
        <v>33</v>
      </c>
      <c r="B40" s="148"/>
      <c r="C40" s="110" t="s">
        <v>338</v>
      </c>
      <c r="D40" s="88">
        <v>15</v>
      </c>
      <c r="E40" s="88">
        <v>1</v>
      </c>
      <c r="F40" s="88">
        <f t="shared" si="25"/>
        <v>15</v>
      </c>
      <c r="G40" s="88">
        <f t="shared" si="26"/>
        <v>15</v>
      </c>
      <c r="H40" s="86">
        <f t="shared" si="22"/>
        <v>134453.59274269844</v>
      </c>
      <c r="I40" s="86">
        <f t="shared" si="23"/>
        <v>134453.59274269844</v>
      </c>
      <c r="J40" s="96" t="s">
        <v>358</v>
      </c>
      <c r="K40" s="93">
        <v>10</v>
      </c>
      <c r="L40" s="86">
        <v>146854695.78</v>
      </c>
      <c r="M40" s="86">
        <v>16383.5</v>
      </c>
      <c r="N40" s="109">
        <f t="shared" si="24"/>
        <v>8963.5728495132298</v>
      </c>
    </row>
    <row r="41" spans="1:14" ht="30" customHeight="1">
      <c r="A41" s="101">
        <v>34</v>
      </c>
      <c r="B41" s="102" t="s">
        <v>354</v>
      </c>
      <c r="C41" s="111" t="s">
        <v>285</v>
      </c>
      <c r="D41" s="77">
        <v>3</v>
      </c>
      <c r="E41" s="77">
        <v>2</v>
      </c>
      <c r="F41" s="77">
        <f t="shared" ref="F41:F42" si="27">D41*E41</f>
        <v>6</v>
      </c>
      <c r="G41" s="77">
        <f t="shared" ref="G41:G43" si="28">D41*E41</f>
        <v>6</v>
      </c>
      <c r="H41" s="81">
        <f t="shared" si="19"/>
        <v>53781.437097079383</v>
      </c>
      <c r="I41" s="81">
        <f t="shared" si="20"/>
        <v>53781.437097079383</v>
      </c>
      <c r="J41" s="96" t="s">
        <v>358</v>
      </c>
      <c r="K41" s="92">
        <v>53</v>
      </c>
      <c r="L41" s="78">
        <v>146854695.78</v>
      </c>
      <c r="M41" s="78">
        <v>16383.5</v>
      </c>
      <c r="N41" s="136">
        <f t="shared" si="21"/>
        <v>8963.5728495132298</v>
      </c>
    </row>
    <row r="42" spans="1:14" ht="30" customHeight="1">
      <c r="A42" s="101">
        <v>35</v>
      </c>
      <c r="B42" s="112" t="s">
        <v>298</v>
      </c>
      <c r="C42" s="79" t="s">
        <v>285</v>
      </c>
      <c r="D42" s="77">
        <v>3</v>
      </c>
      <c r="E42" s="77">
        <v>2</v>
      </c>
      <c r="F42" s="77">
        <f t="shared" si="27"/>
        <v>6</v>
      </c>
      <c r="G42" s="77">
        <f t="shared" si="28"/>
        <v>6</v>
      </c>
      <c r="H42" s="81">
        <f t="shared" si="19"/>
        <v>53781.437097079383</v>
      </c>
      <c r="I42" s="81">
        <f t="shared" si="20"/>
        <v>53781.437097079383</v>
      </c>
      <c r="J42" s="96" t="s">
        <v>358</v>
      </c>
      <c r="K42" s="92">
        <v>53</v>
      </c>
      <c r="L42" s="78">
        <v>146854695.78</v>
      </c>
      <c r="M42" s="78">
        <v>16383.5</v>
      </c>
      <c r="N42" s="136">
        <f t="shared" si="21"/>
        <v>8963.5728495132298</v>
      </c>
    </row>
    <row r="43" spans="1:14" ht="18.75">
      <c r="A43" s="101">
        <v>36</v>
      </c>
      <c r="B43" s="148" t="s">
        <v>295</v>
      </c>
      <c r="C43" s="80" t="s">
        <v>29</v>
      </c>
      <c r="D43" s="77">
        <v>6</v>
      </c>
      <c r="E43" s="77">
        <v>1</v>
      </c>
      <c r="F43" s="77">
        <v>6</v>
      </c>
      <c r="G43" s="77">
        <f t="shared" si="28"/>
        <v>6</v>
      </c>
      <c r="H43" s="81">
        <f t="shared" si="19"/>
        <v>53781.437097079383</v>
      </c>
      <c r="I43" s="81">
        <f t="shared" si="20"/>
        <v>53781.437097079383</v>
      </c>
      <c r="J43" s="96" t="s">
        <v>358</v>
      </c>
      <c r="K43" s="92">
        <v>10</v>
      </c>
      <c r="L43" s="78">
        <v>146854695.78</v>
      </c>
      <c r="M43" s="78">
        <v>16383.5</v>
      </c>
      <c r="N43" s="136">
        <f t="shared" si="21"/>
        <v>8963.5728495132298</v>
      </c>
    </row>
    <row r="44" spans="1:14" ht="29.25">
      <c r="A44" s="101">
        <v>37</v>
      </c>
      <c r="B44" s="148"/>
      <c r="C44" s="79" t="s">
        <v>296</v>
      </c>
      <c r="D44" s="77">
        <v>3</v>
      </c>
      <c r="E44" s="77">
        <v>1</v>
      </c>
      <c r="F44" s="77">
        <f>D44*E44</f>
        <v>3</v>
      </c>
      <c r="G44" s="77">
        <f>D44*E44</f>
        <v>3</v>
      </c>
      <c r="H44" s="81">
        <f t="shared" si="19"/>
        <v>26890.718548539691</v>
      </c>
      <c r="I44" s="81">
        <f t="shared" si="20"/>
        <v>26890.718548539691</v>
      </c>
      <c r="J44" s="96" t="s">
        <v>358</v>
      </c>
      <c r="K44" s="92">
        <v>53</v>
      </c>
      <c r="L44" s="78">
        <v>146854695.78</v>
      </c>
      <c r="M44" s="78">
        <v>16383.5</v>
      </c>
      <c r="N44" s="136">
        <f t="shared" si="21"/>
        <v>8963.5728495132298</v>
      </c>
    </row>
    <row r="45" spans="1:14" ht="21" customHeight="1">
      <c r="A45" s="151" t="s">
        <v>30</v>
      </c>
      <c r="B45" s="152"/>
      <c r="C45" s="152"/>
      <c r="D45" s="152"/>
      <c r="E45" s="152"/>
      <c r="F45" s="152"/>
      <c r="G45" s="152"/>
      <c r="H45" s="113"/>
      <c r="I45" s="113"/>
      <c r="J45" s="145"/>
      <c r="K45" s="146"/>
      <c r="L45" s="145"/>
      <c r="M45" s="146"/>
      <c r="N45" s="114"/>
    </row>
    <row r="46" spans="1:14" ht="18.75">
      <c r="A46" s="101">
        <v>38</v>
      </c>
      <c r="B46" s="148" t="s">
        <v>293</v>
      </c>
      <c r="C46" s="115" t="s">
        <v>31</v>
      </c>
      <c r="D46" s="75" t="s">
        <v>32</v>
      </c>
      <c r="E46" s="75">
        <v>1</v>
      </c>
      <c r="F46" s="75">
        <v>175</v>
      </c>
      <c r="G46" s="75">
        <v>225</v>
      </c>
      <c r="H46" s="81">
        <f>F46*N46</f>
        <v>1568625.2486648152</v>
      </c>
      <c r="I46" s="81">
        <f>G46*N46</f>
        <v>2016803.8911404768</v>
      </c>
      <c r="J46" s="96" t="s">
        <v>358</v>
      </c>
      <c r="K46" s="92">
        <v>15</v>
      </c>
      <c r="L46" s="78">
        <v>146854695.78</v>
      </c>
      <c r="M46" s="78">
        <v>16383.5</v>
      </c>
      <c r="N46" s="136">
        <f>L46/M46</f>
        <v>8963.5728495132298</v>
      </c>
    </row>
    <row r="47" spans="1:14" ht="15.75" customHeight="1">
      <c r="A47" s="101">
        <v>39</v>
      </c>
      <c r="B47" s="148"/>
      <c r="C47" s="116" t="s">
        <v>33</v>
      </c>
      <c r="D47" s="75" t="s">
        <v>34</v>
      </c>
      <c r="E47" s="75">
        <v>1</v>
      </c>
      <c r="F47" s="75">
        <v>70</v>
      </c>
      <c r="G47" s="75">
        <v>100</v>
      </c>
      <c r="H47" s="81">
        <f t="shared" ref="H47:H55" si="29">F47*N47</f>
        <v>627450.09946592606</v>
      </c>
      <c r="I47" s="81">
        <f t="shared" ref="I47:I55" si="30">G47*N47</f>
        <v>896357.28495132294</v>
      </c>
      <c r="J47" s="96" t="s">
        <v>358</v>
      </c>
      <c r="K47" s="92">
        <v>16</v>
      </c>
      <c r="L47" s="78">
        <v>146854695.78</v>
      </c>
      <c r="M47" s="78">
        <v>16383.5</v>
      </c>
      <c r="N47" s="136">
        <f t="shared" ref="N47:N55" si="31">L47/M47</f>
        <v>8963.5728495132298</v>
      </c>
    </row>
    <row r="48" spans="1:14" ht="18" customHeight="1">
      <c r="A48" s="101">
        <v>40</v>
      </c>
      <c r="B48" s="148"/>
      <c r="C48" s="116" t="s">
        <v>35</v>
      </c>
      <c r="D48" s="75" t="s">
        <v>36</v>
      </c>
      <c r="E48" s="75">
        <v>1</v>
      </c>
      <c r="F48" s="75">
        <v>30</v>
      </c>
      <c r="G48" s="75">
        <v>50</v>
      </c>
      <c r="H48" s="81">
        <f t="shared" si="29"/>
        <v>268907.18548539688</v>
      </c>
      <c r="I48" s="81">
        <f t="shared" si="30"/>
        <v>448178.64247566147</v>
      </c>
      <c r="J48" s="96" t="s">
        <v>358</v>
      </c>
      <c r="K48" s="92">
        <v>17</v>
      </c>
      <c r="L48" s="78">
        <v>146854695.78</v>
      </c>
      <c r="M48" s="78">
        <v>16383.5</v>
      </c>
      <c r="N48" s="136">
        <f t="shared" si="31"/>
        <v>8963.5728495132298</v>
      </c>
    </row>
    <row r="49" spans="1:14" ht="19.5" customHeight="1">
      <c r="A49" s="101">
        <v>41</v>
      </c>
      <c r="B49" s="148"/>
      <c r="C49" s="116" t="s">
        <v>37</v>
      </c>
      <c r="D49" s="75" t="s">
        <v>38</v>
      </c>
      <c r="E49" s="75">
        <v>1</v>
      </c>
      <c r="F49" s="75">
        <v>50</v>
      </c>
      <c r="G49" s="75">
        <v>80</v>
      </c>
      <c r="H49" s="81">
        <f t="shared" si="29"/>
        <v>448178.64247566147</v>
      </c>
      <c r="I49" s="81">
        <f t="shared" si="30"/>
        <v>717085.82796105836</v>
      </c>
      <c r="J49" s="96" t="s">
        <v>358</v>
      </c>
      <c r="K49" s="92">
        <v>16</v>
      </c>
      <c r="L49" s="78">
        <v>146854695.78</v>
      </c>
      <c r="M49" s="78">
        <v>16383.5</v>
      </c>
      <c r="N49" s="136">
        <f t="shared" si="31"/>
        <v>8963.5728495132298</v>
      </c>
    </row>
    <row r="50" spans="1:14" ht="20.25" customHeight="1">
      <c r="A50" s="101">
        <v>42</v>
      </c>
      <c r="B50" s="148"/>
      <c r="C50" s="116" t="s">
        <v>39</v>
      </c>
      <c r="D50" s="75" t="s">
        <v>38</v>
      </c>
      <c r="E50" s="75">
        <v>1</v>
      </c>
      <c r="F50" s="75">
        <v>50</v>
      </c>
      <c r="G50" s="75">
        <v>80</v>
      </c>
      <c r="H50" s="81">
        <f t="shared" si="29"/>
        <v>448178.64247566147</v>
      </c>
      <c r="I50" s="81">
        <f t="shared" si="30"/>
        <v>717085.82796105836</v>
      </c>
      <c r="J50" s="96" t="s">
        <v>358</v>
      </c>
      <c r="K50" s="92">
        <v>16</v>
      </c>
      <c r="L50" s="78">
        <v>146854695.78</v>
      </c>
      <c r="M50" s="78">
        <v>16383.5</v>
      </c>
      <c r="N50" s="136">
        <f t="shared" si="31"/>
        <v>8963.5728495132298</v>
      </c>
    </row>
    <row r="51" spans="1:14" ht="20.25" customHeight="1">
      <c r="A51" s="101">
        <v>43</v>
      </c>
      <c r="B51" s="148"/>
      <c r="C51" s="116" t="s">
        <v>40</v>
      </c>
      <c r="D51" s="75" t="s">
        <v>21</v>
      </c>
      <c r="E51" s="75">
        <v>1</v>
      </c>
      <c r="F51" s="75">
        <v>40</v>
      </c>
      <c r="G51" s="75">
        <v>50</v>
      </c>
      <c r="H51" s="81">
        <f t="shared" si="29"/>
        <v>358542.91398052918</v>
      </c>
      <c r="I51" s="81">
        <f t="shared" si="30"/>
        <v>448178.64247566147</v>
      </c>
      <c r="J51" s="96" t="s">
        <v>358</v>
      </c>
      <c r="K51" s="92">
        <v>17</v>
      </c>
      <c r="L51" s="78">
        <v>146854695.78</v>
      </c>
      <c r="M51" s="78">
        <v>16383.5</v>
      </c>
      <c r="N51" s="136">
        <f t="shared" si="31"/>
        <v>8963.5728495132298</v>
      </c>
    </row>
    <row r="52" spans="1:14" ht="18.75">
      <c r="A52" s="101">
        <v>44</v>
      </c>
      <c r="B52" s="148"/>
      <c r="C52" s="117" t="s">
        <v>13</v>
      </c>
      <c r="D52" s="75">
        <v>2</v>
      </c>
      <c r="E52" s="75">
        <v>1</v>
      </c>
      <c r="F52" s="75">
        <v>2</v>
      </c>
      <c r="G52" s="75">
        <v>2</v>
      </c>
      <c r="H52" s="81">
        <f t="shared" si="29"/>
        <v>17927.14569902646</v>
      </c>
      <c r="I52" s="81">
        <f t="shared" si="30"/>
        <v>17927.14569902646</v>
      </c>
      <c r="J52" s="96" t="s">
        <v>358</v>
      </c>
      <c r="K52" s="92">
        <v>10</v>
      </c>
      <c r="L52" s="78">
        <v>146854695.78</v>
      </c>
      <c r="M52" s="78">
        <v>16383.5</v>
      </c>
      <c r="N52" s="136">
        <f t="shared" si="31"/>
        <v>8963.5728495132298</v>
      </c>
    </row>
    <row r="53" spans="1:14" ht="18.75">
      <c r="A53" s="101">
        <v>45</v>
      </c>
      <c r="B53" s="148"/>
      <c r="C53" s="117" t="s">
        <v>14</v>
      </c>
      <c r="D53" s="75">
        <v>1</v>
      </c>
      <c r="E53" s="75">
        <v>6</v>
      </c>
      <c r="F53" s="75">
        <v>6</v>
      </c>
      <c r="G53" s="75">
        <v>6</v>
      </c>
      <c r="H53" s="81">
        <f t="shared" si="29"/>
        <v>53781.437097079383</v>
      </c>
      <c r="I53" s="81">
        <f t="shared" si="30"/>
        <v>53781.437097079383</v>
      </c>
      <c r="J53" s="96" t="s">
        <v>358</v>
      </c>
      <c r="K53" s="92">
        <v>10</v>
      </c>
      <c r="L53" s="78">
        <v>146854695.78</v>
      </c>
      <c r="M53" s="78">
        <v>16383.5</v>
      </c>
      <c r="N53" s="136">
        <f t="shared" si="31"/>
        <v>8963.5728495132298</v>
      </c>
    </row>
    <row r="54" spans="1:14" ht="18.75">
      <c r="A54" s="101">
        <v>46</v>
      </c>
      <c r="B54" s="148"/>
      <c r="C54" s="117" t="s">
        <v>41</v>
      </c>
      <c r="D54" s="74">
        <v>6</v>
      </c>
      <c r="E54" s="75">
        <v>6</v>
      </c>
      <c r="F54" s="75">
        <v>36</v>
      </c>
      <c r="G54" s="75">
        <v>36</v>
      </c>
      <c r="H54" s="81">
        <f t="shared" si="29"/>
        <v>322688.6225824763</v>
      </c>
      <c r="I54" s="81">
        <f t="shared" si="30"/>
        <v>322688.6225824763</v>
      </c>
      <c r="J54" s="96" t="s">
        <v>358</v>
      </c>
      <c r="K54" s="92">
        <v>20</v>
      </c>
      <c r="L54" s="78">
        <v>146854695.78</v>
      </c>
      <c r="M54" s="78">
        <v>16383.5</v>
      </c>
      <c r="N54" s="136">
        <f t="shared" si="31"/>
        <v>8963.5728495132298</v>
      </c>
    </row>
    <row r="55" spans="1:14" ht="39.950000000000003" customHeight="1">
      <c r="A55" s="101">
        <v>47</v>
      </c>
      <c r="B55" s="102" t="s">
        <v>299</v>
      </c>
      <c r="C55" s="118" t="s">
        <v>24</v>
      </c>
      <c r="D55" s="75">
        <v>3</v>
      </c>
      <c r="E55" s="75">
        <v>6</v>
      </c>
      <c r="F55" s="75">
        <v>18</v>
      </c>
      <c r="G55" s="75">
        <v>18</v>
      </c>
      <c r="H55" s="81">
        <f t="shared" si="29"/>
        <v>161344.31129123815</v>
      </c>
      <c r="I55" s="81">
        <f t="shared" si="30"/>
        <v>161344.31129123815</v>
      </c>
      <c r="J55" s="96" t="s">
        <v>358</v>
      </c>
      <c r="K55" s="92">
        <v>20</v>
      </c>
      <c r="L55" s="78">
        <v>146854695.78</v>
      </c>
      <c r="M55" s="78">
        <v>16383.5</v>
      </c>
      <c r="N55" s="136">
        <f t="shared" si="31"/>
        <v>8963.5728495132298</v>
      </c>
    </row>
    <row r="56" spans="1:14" ht="21.75" customHeight="1">
      <c r="A56" s="147" t="s">
        <v>42</v>
      </c>
      <c r="B56" s="147"/>
      <c r="C56" s="147"/>
      <c r="D56" s="147"/>
      <c r="E56" s="147"/>
      <c r="F56" s="147"/>
      <c r="G56" s="147"/>
      <c r="H56" s="147"/>
      <c r="I56" s="147"/>
      <c r="J56" s="150"/>
      <c r="K56" s="150"/>
      <c r="L56" s="147"/>
      <c r="M56" s="147"/>
      <c r="N56" s="147"/>
    </row>
    <row r="57" spans="1:14" ht="18.75">
      <c r="A57" s="101">
        <v>48</v>
      </c>
      <c r="B57" s="118" t="s">
        <v>43</v>
      </c>
      <c r="C57" s="117" t="s">
        <v>328</v>
      </c>
      <c r="D57" s="74" t="s">
        <v>44</v>
      </c>
      <c r="E57" s="75">
        <v>2</v>
      </c>
      <c r="F57" s="75">
        <v>24</v>
      </c>
      <c r="G57" s="75">
        <v>40</v>
      </c>
      <c r="H57" s="81">
        <f>F57*N57</f>
        <v>215125.74838831753</v>
      </c>
      <c r="I57" s="81">
        <f>G57*N57</f>
        <v>358542.91398052918</v>
      </c>
      <c r="J57" s="96" t="s">
        <v>358</v>
      </c>
      <c r="K57" s="92">
        <v>12</v>
      </c>
      <c r="L57" s="78">
        <v>146854695.78</v>
      </c>
      <c r="M57" s="78">
        <v>16383.5</v>
      </c>
      <c r="N57" s="136">
        <f>L57/M57</f>
        <v>8963.5728495132298</v>
      </c>
    </row>
    <row r="58" spans="1:14" ht="18.75">
      <c r="A58" s="101">
        <v>49</v>
      </c>
      <c r="B58" s="119" t="s">
        <v>45</v>
      </c>
      <c r="C58" s="120" t="s">
        <v>339</v>
      </c>
      <c r="D58" s="121" t="s">
        <v>329</v>
      </c>
      <c r="E58" s="89">
        <v>5</v>
      </c>
      <c r="F58" s="89">
        <v>60</v>
      </c>
      <c r="G58" s="89">
        <v>200</v>
      </c>
      <c r="H58" s="85">
        <f>F58*N58</f>
        <v>537814.37097079377</v>
      </c>
      <c r="I58" s="85">
        <f>G58*N58</f>
        <v>1792714.5699026459</v>
      </c>
      <c r="J58" s="96" t="s">
        <v>358</v>
      </c>
      <c r="K58" s="93">
        <v>12</v>
      </c>
      <c r="L58" s="86">
        <v>146854695.78</v>
      </c>
      <c r="M58" s="86">
        <v>16383.5</v>
      </c>
      <c r="N58" s="137">
        <f>L58/M58</f>
        <v>8963.5728495132298</v>
      </c>
    </row>
    <row r="59" spans="1:14" ht="18.75">
      <c r="A59" s="101">
        <v>50</v>
      </c>
      <c r="B59" s="118" t="s">
        <v>45</v>
      </c>
      <c r="C59" s="117" t="s">
        <v>319</v>
      </c>
      <c r="D59" s="74" t="s">
        <v>46</v>
      </c>
      <c r="E59" s="75">
        <v>9</v>
      </c>
      <c r="F59" s="75">
        <v>117</v>
      </c>
      <c r="G59" s="75">
        <v>126</v>
      </c>
      <c r="H59" s="81">
        <f t="shared" ref="H59:H61" si="32">F59*N59</f>
        <v>1048738.023393048</v>
      </c>
      <c r="I59" s="81">
        <f t="shared" ref="I59:I61" si="33">G59*N59</f>
        <v>1129410.1790386669</v>
      </c>
      <c r="J59" s="96" t="s">
        <v>358</v>
      </c>
      <c r="K59" s="92">
        <v>12</v>
      </c>
      <c r="L59" s="78">
        <v>146854695.78</v>
      </c>
      <c r="M59" s="78">
        <v>16383.5</v>
      </c>
      <c r="N59" s="136">
        <f t="shared" ref="N59:N61" si="34">L59/M59</f>
        <v>8963.5728495132298</v>
      </c>
    </row>
    <row r="60" spans="1:14" ht="29.25">
      <c r="A60" s="101">
        <v>51</v>
      </c>
      <c r="B60" s="118" t="s">
        <v>47</v>
      </c>
      <c r="C60" s="116" t="s">
        <v>320</v>
      </c>
      <c r="D60" s="74" t="s">
        <v>48</v>
      </c>
      <c r="E60" s="75">
        <v>1</v>
      </c>
      <c r="F60" s="75">
        <v>300</v>
      </c>
      <c r="G60" s="75">
        <v>320</v>
      </c>
      <c r="H60" s="81">
        <f t="shared" si="32"/>
        <v>2689071.8548539691</v>
      </c>
      <c r="I60" s="81">
        <f t="shared" si="33"/>
        <v>2868343.3118442334</v>
      </c>
      <c r="J60" s="96" t="s">
        <v>358</v>
      </c>
      <c r="K60" s="92">
        <v>12</v>
      </c>
      <c r="L60" s="78">
        <v>146854695.78</v>
      </c>
      <c r="M60" s="78">
        <v>16383.5</v>
      </c>
      <c r="N60" s="136">
        <f t="shared" si="34"/>
        <v>8963.5728495132298</v>
      </c>
    </row>
    <row r="61" spans="1:14" ht="18.75">
      <c r="A61" s="101">
        <v>52</v>
      </c>
      <c r="B61" s="118" t="s">
        <v>49</v>
      </c>
      <c r="C61" s="117" t="s">
        <v>321</v>
      </c>
      <c r="D61" s="74">
        <v>1</v>
      </c>
      <c r="E61" s="75">
        <v>1</v>
      </c>
      <c r="F61" s="75">
        <v>1</v>
      </c>
      <c r="G61" s="75">
        <v>1</v>
      </c>
      <c r="H61" s="81">
        <f t="shared" si="32"/>
        <v>8963.5728495132298</v>
      </c>
      <c r="I61" s="81">
        <f t="shared" si="33"/>
        <v>8963.5728495132298</v>
      </c>
      <c r="J61" s="96" t="s">
        <v>358</v>
      </c>
      <c r="K61" s="92">
        <v>25</v>
      </c>
      <c r="L61" s="78">
        <v>146854695.78</v>
      </c>
      <c r="M61" s="78">
        <v>16383.5</v>
      </c>
      <c r="N61" s="136">
        <f t="shared" si="34"/>
        <v>8963.5728495132298</v>
      </c>
    </row>
    <row r="62" spans="1:14" ht="21" customHeight="1">
      <c r="A62" s="141" t="s">
        <v>50</v>
      </c>
      <c r="B62" s="141"/>
      <c r="C62" s="141"/>
      <c r="D62" s="141"/>
      <c r="E62" s="141"/>
      <c r="F62" s="141"/>
      <c r="G62" s="141"/>
      <c r="H62" s="141"/>
      <c r="I62" s="141"/>
      <c r="J62" s="150"/>
      <c r="K62" s="150"/>
      <c r="L62" s="141"/>
      <c r="M62" s="141"/>
      <c r="N62" s="141"/>
    </row>
    <row r="63" spans="1:14" ht="18.75">
      <c r="A63" s="101">
        <v>53</v>
      </c>
      <c r="B63" s="154" t="s">
        <v>51</v>
      </c>
      <c r="C63" s="118" t="s">
        <v>52</v>
      </c>
      <c r="D63" s="75" t="s">
        <v>53</v>
      </c>
      <c r="E63" s="75">
        <v>1</v>
      </c>
      <c r="F63" s="75">
        <v>150</v>
      </c>
      <c r="G63" s="75">
        <v>385</v>
      </c>
      <c r="H63" s="81">
        <f>F63*N63</f>
        <v>114505.62499999999</v>
      </c>
      <c r="I63" s="81">
        <f>G63*N63</f>
        <v>293897.77083333331</v>
      </c>
      <c r="J63" s="96" t="s">
        <v>358</v>
      </c>
      <c r="K63" s="92">
        <v>15</v>
      </c>
      <c r="L63" s="78">
        <v>183209</v>
      </c>
      <c r="M63" s="78">
        <v>240</v>
      </c>
      <c r="N63" s="136">
        <f>L63/M63</f>
        <v>763.37083333333328</v>
      </c>
    </row>
    <row r="64" spans="1:14" ht="18.75">
      <c r="A64" s="101">
        <v>54</v>
      </c>
      <c r="B64" s="154"/>
      <c r="C64" s="118" t="s">
        <v>54</v>
      </c>
      <c r="D64" s="75" t="s">
        <v>55</v>
      </c>
      <c r="E64" s="75">
        <v>3</v>
      </c>
      <c r="F64" s="75">
        <v>60</v>
      </c>
      <c r="G64" s="75">
        <v>75</v>
      </c>
      <c r="H64" s="81">
        <f t="shared" ref="H64:H65" si="35">F64*N64</f>
        <v>45802.25</v>
      </c>
      <c r="I64" s="81">
        <f t="shared" ref="I64:I65" si="36">G64*N64</f>
        <v>57252.812499999993</v>
      </c>
      <c r="J64" s="96" t="s">
        <v>358</v>
      </c>
      <c r="K64" s="92">
        <v>7</v>
      </c>
      <c r="L64" s="78">
        <v>183209</v>
      </c>
      <c r="M64" s="78">
        <v>240</v>
      </c>
      <c r="N64" s="136">
        <f t="shared" ref="N64:N72" si="37">L64/M64</f>
        <v>763.37083333333328</v>
      </c>
    </row>
    <row r="65" spans="1:14" ht="18.75">
      <c r="A65" s="101">
        <v>55</v>
      </c>
      <c r="B65" s="154"/>
      <c r="C65" s="118" t="s">
        <v>56</v>
      </c>
      <c r="D65" s="75">
        <v>25</v>
      </c>
      <c r="E65" s="75">
        <v>1</v>
      </c>
      <c r="F65" s="75">
        <v>25</v>
      </c>
      <c r="G65" s="75">
        <v>25</v>
      </c>
      <c r="H65" s="81">
        <f t="shared" si="35"/>
        <v>19084.270833333332</v>
      </c>
      <c r="I65" s="81">
        <f t="shared" si="36"/>
        <v>19084.270833333332</v>
      </c>
      <c r="J65" s="96" t="s">
        <v>358</v>
      </c>
      <c r="K65" s="92">
        <v>7</v>
      </c>
      <c r="L65" s="78">
        <v>183209</v>
      </c>
      <c r="M65" s="78">
        <v>240</v>
      </c>
      <c r="N65" s="136">
        <f t="shared" si="37"/>
        <v>763.37083333333328</v>
      </c>
    </row>
    <row r="66" spans="1:14" ht="18.75">
      <c r="A66" s="101">
        <v>56</v>
      </c>
      <c r="B66" s="154" t="s">
        <v>57</v>
      </c>
      <c r="C66" s="118" t="s">
        <v>58</v>
      </c>
      <c r="D66" s="75" t="s">
        <v>59</v>
      </c>
      <c r="E66" s="75">
        <v>18</v>
      </c>
      <c r="F66" s="75">
        <v>10</v>
      </c>
      <c r="G66" s="75">
        <v>180</v>
      </c>
      <c r="H66" s="81">
        <f>F66*N66</f>
        <v>238.41624557280107</v>
      </c>
      <c r="I66" s="81">
        <f>G66*N66</f>
        <v>4291.4924203104192</v>
      </c>
      <c r="J66" s="96" t="s">
        <v>358</v>
      </c>
      <c r="K66" s="139">
        <v>400</v>
      </c>
      <c r="L66" s="78">
        <v>23473009.199999999</v>
      </c>
      <c r="M66" s="78">
        <v>984539</v>
      </c>
      <c r="N66" s="136">
        <f t="shared" si="37"/>
        <v>23.841624557280106</v>
      </c>
    </row>
    <row r="67" spans="1:14" ht="18.75">
      <c r="A67" s="101">
        <v>57</v>
      </c>
      <c r="B67" s="154"/>
      <c r="C67" s="118" t="s">
        <v>60</v>
      </c>
      <c r="D67" s="75" t="s">
        <v>59</v>
      </c>
      <c r="E67" s="75">
        <v>2</v>
      </c>
      <c r="F67" s="75">
        <v>20</v>
      </c>
      <c r="G67" s="75">
        <v>40</v>
      </c>
      <c r="H67" s="81">
        <f t="shared" ref="H67:H72" si="38">F67*N67</f>
        <v>476.83249114560215</v>
      </c>
      <c r="I67" s="81">
        <f t="shared" ref="I67:I72" si="39">G67*N67</f>
        <v>953.6649822912043</v>
      </c>
      <c r="J67" s="96" t="s">
        <v>358</v>
      </c>
      <c r="K67" s="139">
        <v>400</v>
      </c>
      <c r="L67" s="78">
        <v>23473009.199999999</v>
      </c>
      <c r="M67" s="78">
        <v>984539</v>
      </c>
      <c r="N67" s="136">
        <f t="shared" si="37"/>
        <v>23.841624557280106</v>
      </c>
    </row>
    <row r="68" spans="1:14" ht="18.75">
      <c r="A68" s="101">
        <v>58</v>
      </c>
      <c r="B68" s="154"/>
      <c r="C68" s="118" t="s">
        <v>61</v>
      </c>
      <c r="D68" s="75" t="s">
        <v>59</v>
      </c>
      <c r="E68" s="75">
        <v>3</v>
      </c>
      <c r="F68" s="75">
        <v>40</v>
      </c>
      <c r="G68" s="75">
        <v>120</v>
      </c>
      <c r="H68" s="81">
        <f t="shared" si="38"/>
        <v>953.6649822912043</v>
      </c>
      <c r="I68" s="81">
        <f t="shared" si="39"/>
        <v>2860.9949468736127</v>
      </c>
      <c r="J68" s="96" t="s">
        <v>358</v>
      </c>
      <c r="K68" s="139">
        <v>400</v>
      </c>
      <c r="L68" s="78">
        <v>23473009.199999999</v>
      </c>
      <c r="M68" s="78">
        <v>984539</v>
      </c>
      <c r="N68" s="136">
        <f t="shared" si="37"/>
        <v>23.841624557280106</v>
      </c>
    </row>
    <row r="69" spans="1:14" ht="18.75">
      <c r="A69" s="101">
        <v>59</v>
      </c>
      <c r="B69" s="154"/>
      <c r="C69" s="111" t="s">
        <v>62</v>
      </c>
      <c r="D69" s="82" t="s">
        <v>63</v>
      </c>
      <c r="E69" s="77">
        <v>4</v>
      </c>
      <c r="F69" s="77">
        <v>16</v>
      </c>
      <c r="G69" s="77">
        <v>80</v>
      </c>
      <c r="H69" s="81">
        <f t="shared" si="38"/>
        <v>381.4659929164817</v>
      </c>
      <c r="I69" s="81">
        <f t="shared" si="39"/>
        <v>1907.3299645824086</v>
      </c>
      <c r="J69" s="96" t="s">
        <v>358</v>
      </c>
      <c r="K69" s="92">
        <v>15</v>
      </c>
      <c r="L69" s="78">
        <v>23473009.199999999</v>
      </c>
      <c r="M69" s="78">
        <v>984539</v>
      </c>
      <c r="N69" s="136">
        <f t="shared" si="37"/>
        <v>23.841624557280106</v>
      </c>
    </row>
    <row r="70" spans="1:14" ht="18.75">
      <c r="A70" s="101">
        <v>60</v>
      </c>
      <c r="B70" s="154"/>
      <c r="C70" s="111" t="s">
        <v>64</v>
      </c>
      <c r="D70" s="82" t="s">
        <v>63</v>
      </c>
      <c r="E70" s="77">
        <v>4</v>
      </c>
      <c r="F70" s="77">
        <v>16</v>
      </c>
      <c r="G70" s="77">
        <v>80</v>
      </c>
      <c r="H70" s="81">
        <f t="shared" si="38"/>
        <v>381.4659929164817</v>
      </c>
      <c r="I70" s="81">
        <f t="shared" si="39"/>
        <v>1907.3299645824086</v>
      </c>
      <c r="J70" s="96" t="s">
        <v>358</v>
      </c>
      <c r="K70" s="92">
        <v>15</v>
      </c>
      <c r="L70" s="78">
        <v>23473009.199999999</v>
      </c>
      <c r="M70" s="78">
        <v>984539</v>
      </c>
      <c r="N70" s="136">
        <f t="shared" si="37"/>
        <v>23.841624557280106</v>
      </c>
    </row>
    <row r="71" spans="1:14" ht="18.75">
      <c r="A71" s="101">
        <v>61</v>
      </c>
      <c r="B71" s="154"/>
      <c r="C71" s="111" t="s">
        <v>65</v>
      </c>
      <c r="D71" s="82" t="s">
        <v>66</v>
      </c>
      <c r="E71" s="77">
        <v>4</v>
      </c>
      <c r="F71" s="77">
        <v>8</v>
      </c>
      <c r="G71" s="77">
        <v>40</v>
      </c>
      <c r="H71" s="81">
        <f t="shared" si="38"/>
        <v>190.73299645824085</v>
      </c>
      <c r="I71" s="81">
        <f t="shared" si="39"/>
        <v>953.6649822912043</v>
      </c>
      <c r="J71" s="96" t="s">
        <v>358</v>
      </c>
      <c r="K71" s="92">
        <v>15</v>
      </c>
      <c r="L71" s="78">
        <v>23473009.199999999</v>
      </c>
      <c r="M71" s="78">
        <v>984539</v>
      </c>
      <c r="N71" s="136">
        <f t="shared" si="37"/>
        <v>23.841624557280106</v>
      </c>
    </row>
    <row r="72" spans="1:14" ht="15.75" customHeight="1">
      <c r="A72" s="101">
        <v>62</v>
      </c>
      <c r="B72" s="154"/>
      <c r="C72" s="111" t="s">
        <v>67</v>
      </c>
      <c r="D72" s="82" t="s">
        <v>68</v>
      </c>
      <c r="E72" s="77">
        <v>2</v>
      </c>
      <c r="F72" s="77">
        <v>12</v>
      </c>
      <c r="G72" s="77">
        <v>36</v>
      </c>
      <c r="H72" s="81">
        <f t="shared" si="38"/>
        <v>286.09949468736124</v>
      </c>
      <c r="I72" s="81">
        <f t="shared" si="39"/>
        <v>858.29848406208384</v>
      </c>
      <c r="J72" s="96" t="s">
        <v>358</v>
      </c>
      <c r="K72" s="92">
        <v>35</v>
      </c>
      <c r="L72" s="78">
        <v>23473009.199999999</v>
      </c>
      <c r="M72" s="78">
        <v>984539</v>
      </c>
      <c r="N72" s="136">
        <f t="shared" si="37"/>
        <v>23.841624557280106</v>
      </c>
    </row>
    <row r="73" spans="1:14" ht="19.5" customHeight="1">
      <c r="A73" s="142" t="s">
        <v>69</v>
      </c>
      <c r="B73" s="142"/>
      <c r="C73" s="142"/>
      <c r="D73" s="142"/>
      <c r="E73" s="142"/>
      <c r="F73" s="142"/>
      <c r="G73" s="142"/>
      <c r="H73" s="142"/>
      <c r="I73" s="142"/>
      <c r="J73" s="150"/>
      <c r="K73" s="150"/>
      <c r="L73" s="142"/>
      <c r="M73" s="142"/>
      <c r="N73" s="142"/>
    </row>
    <row r="74" spans="1:14" ht="15.75" customHeight="1">
      <c r="A74" s="101">
        <v>63</v>
      </c>
      <c r="B74" s="115" t="s">
        <v>70</v>
      </c>
      <c r="C74" s="122" t="s">
        <v>71</v>
      </c>
      <c r="D74" s="75" t="s">
        <v>72</v>
      </c>
      <c r="E74" s="75">
        <v>1</v>
      </c>
      <c r="F74" s="75">
        <v>300</v>
      </c>
      <c r="G74" s="75">
        <v>400</v>
      </c>
      <c r="H74" s="81">
        <f>F74*N74</f>
        <v>7152.4873671840314</v>
      </c>
      <c r="I74" s="81">
        <f>G74*N74</f>
        <v>9536.6498229120425</v>
      </c>
      <c r="J74" s="96" t="s">
        <v>358</v>
      </c>
      <c r="K74" s="92">
        <v>5</v>
      </c>
      <c r="L74" s="78">
        <v>23473009.199999999</v>
      </c>
      <c r="M74" s="78">
        <v>984539</v>
      </c>
      <c r="N74" s="136">
        <f>L74/M74</f>
        <v>23.841624557280106</v>
      </c>
    </row>
    <row r="75" spans="1:14" ht="28.5">
      <c r="A75" s="101">
        <v>64</v>
      </c>
      <c r="B75" s="123"/>
      <c r="C75" s="124" t="s">
        <v>332</v>
      </c>
      <c r="D75" s="89" t="s">
        <v>333</v>
      </c>
      <c r="E75" s="89">
        <v>2</v>
      </c>
      <c r="F75" s="89">
        <v>10</v>
      </c>
      <c r="G75" s="89">
        <v>300</v>
      </c>
      <c r="H75" s="85">
        <f>F75*N75</f>
        <v>238.41624557280107</v>
      </c>
      <c r="I75" s="85">
        <f>G75*N75</f>
        <v>7152.4873671840314</v>
      </c>
      <c r="J75" s="96" t="s">
        <v>358</v>
      </c>
      <c r="K75" s="93">
        <v>5</v>
      </c>
      <c r="L75" s="86">
        <v>23473009.199999999</v>
      </c>
      <c r="M75" s="86">
        <v>984539</v>
      </c>
      <c r="N75" s="137">
        <f>L75/M75</f>
        <v>23.841624557280106</v>
      </c>
    </row>
    <row r="76" spans="1:14" ht="28.5">
      <c r="A76" s="101">
        <v>65</v>
      </c>
      <c r="B76" s="123"/>
      <c r="C76" s="119" t="s">
        <v>340</v>
      </c>
      <c r="D76" s="89" t="s">
        <v>341</v>
      </c>
      <c r="E76" s="89">
        <v>3</v>
      </c>
      <c r="F76" s="89">
        <v>150</v>
      </c>
      <c r="G76" s="89">
        <v>1800</v>
      </c>
      <c r="H76" s="85">
        <f>F76*N76</f>
        <v>3576.2436835920157</v>
      </c>
      <c r="I76" s="85">
        <f>G76*N76</f>
        <v>42914.924203104194</v>
      </c>
      <c r="J76" s="96" t="s">
        <v>358</v>
      </c>
      <c r="K76" s="93">
        <v>5</v>
      </c>
      <c r="L76" s="86">
        <v>23473009.199999999</v>
      </c>
      <c r="M76" s="86">
        <v>984539</v>
      </c>
      <c r="N76" s="137">
        <f>L76/M76</f>
        <v>23.841624557280106</v>
      </c>
    </row>
    <row r="77" spans="1:14" ht="15.75" customHeight="1">
      <c r="A77" s="101">
        <v>66</v>
      </c>
      <c r="B77" s="153" t="s">
        <v>73</v>
      </c>
      <c r="C77" s="118" t="s">
        <v>322</v>
      </c>
      <c r="D77" s="75">
        <v>12</v>
      </c>
      <c r="E77" s="125">
        <v>1</v>
      </c>
      <c r="F77" s="75">
        <v>12</v>
      </c>
      <c r="G77" s="75">
        <v>12</v>
      </c>
      <c r="H77" s="81">
        <f t="shared" ref="H77:H87" si="40">F77*N77</f>
        <v>3040.3422982885086</v>
      </c>
      <c r="I77" s="81">
        <f t="shared" ref="I77:I81" si="41">G77*N77</f>
        <v>3040.3422982885086</v>
      </c>
      <c r="J77" s="96" t="s">
        <v>358</v>
      </c>
      <c r="K77" s="92">
        <v>10</v>
      </c>
      <c r="L77" s="78">
        <v>269425</v>
      </c>
      <c r="M77" s="78">
        <v>1063.4000000000001</v>
      </c>
      <c r="N77" s="136">
        <f t="shared" ref="N77:N87" si="42">L77/M77</f>
        <v>253.36185819070903</v>
      </c>
    </row>
    <row r="78" spans="1:14" ht="15.75" customHeight="1">
      <c r="A78" s="101">
        <v>67</v>
      </c>
      <c r="B78" s="153"/>
      <c r="C78" s="126" t="s">
        <v>74</v>
      </c>
      <c r="D78" s="75" t="s">
        <v>334</v>
      </c>
      <c r="E78" s="75">
        <v>1</v>
      </c>
      <c r="F78" s="75">
        <v>80</v>
      </c>
      <c r="G78" s="75">
        <v>220</v>
      </c>
      <c r="H78" s="81">
        <f t="shared" si="40"/>
        <v>20268.948655256721</v>
      </c>
      <c r="I78" s="81">
        <f t="shared" si="41"/>
        <v>55739.608801955983</v>
      </c>
      <c r="J78" s="96" t="s">
        <v>358</v>
      </c>
      <c r="K78" s="92">
        <v>8</v>
      </c>
      <c r="L78" s="78">
        <v>269425</v>
      </c>
      <c r="M78" s="78">
        <v>1063.4000000000001</v>
      </c>
      <c r="N78" s="136">
        <f t="shared" si="42"/>
        <v>253.36185819070903</v>
      </c>
    </row>
    <row r="79" spans="1:14" ht="15.75" customHeight="1">
      <c r="A79" s="101">
        <v>68</v>
      </c>
      <c r="B79" s="153"/>
      <c r="C79" s="111" t="s">
        <v>75</v>
      </c>
      <c r="D79" s="77">
        <v>12</v>
      </c>
      <c r="E79" s="77">
        <v>4</v>
      </c>
      <c r="F79" s="77">
        <f>D79*E79</f>
        <v>48</v>
      </c>
      <c r="G79" s="77">
        <v>48</v>
      </c>
      <c r="H79" s="81">
        <f t="shared" ref="H79" si="43">F79*N79</f>
        <v>12161.369193154034</v>
      </c>
      <c r="I79" s="81">
        <f t="shared" ref="I79" si="44">G79*N79</f>
        <v>12161.369193154034</v>
      </c>
      <c r="J79" s="96" t="s">
        <v>358</v>
      </c>
      <c r="K79" s="92">
        <v>10</v>
      </c>
      <c r="L79" s="78">
        <v>269425</v>
      </c>
      <c r="M79" s="78">
        <v>1063.4000000000001</v>
      </c>
      <c r="N79" s="136">
        <f t="shared" ref="N79" si="45">L79/M79</f>
        <v>253.36185819070903</v>
      </c>
    </row>
    <row r="80" spans="1:14" ht="28.5">
      <c r="A80" s="101">
        <v>69</v>
      </c>
      <c r="B80" s="153"/>
      <c r="C80" s="110" t="s">
        <v>342</v>
      </c>
      <c r="D80" s="88" t="s">
        <v>343</v>
      </c>
      <c r="E80" s="88">
        <v>2</v>
      </c>
      <c r="F80" s="88">
        <v>72</v>
      </c>
      <c r="G80" s="88">
        <v>140</v>
      </c>
      <c r="H80" s="85">
        <f t="shared" si="40"/>
        <v>18242.05378973105</v>
      </c>
      <c r="I80" s="85">
        <f t="shared" si="41"/>
        <v>35470.660146699265</v>
      </c>
      <c r="J80" s="96" t="s">
        <v>358</v>
      </c>
      <c r="K80" s="93">
        <v>10</v>
      </c>
      <c r="L80" s="86">
        <v>269425</v>
      </c>
      <c r="M80" s="86">
        <v>1063.4000000000001</v>
      </c>
      <c r="N80" s="137">
        <f t="shared" si="42"/>
        <v>253.36185819070903</v>
      </c>
    </row>
    <row r="81" spans="1:14" ht="18.75">
      <c r="A81" s="101">
        <v>70</v>
      </c>
      <c r="B81" s="153" t="s">
        <v>76</v>
      </c>
      <c r="C81" s="118" t="s">
        <v>348</v>
      </c>
      <c r="D81" s="127" t="s">
        <v>77</v>
      </c>
      <c r="E81" s="75">
        <v>1</v>
      </c>
      <c r="F81" s="75">
        <v>13</v>
      </c>
      <c r="G81" s="75">
        <v>15</v>
      </c>
      <c r="H81" s="81">
        <f t="shared" si="40"/>
        <v>3293.7041564792175</v>
      </c>
      <c r="I81" s="81">
        <f t="shared" si="41"/>
        <v>3800.4278728606355</v>
      </c>
      <c r="J81" s="96" t="s">
        <v>358</v>
      </c>
      <c r="K81" s="92">
        <v>10</v>
      </c>
      <c r="L81" s="78">
        <v>269425</v>
      </c>
      <c r="M81" s="78">
        <v>1063.4000000000001</v>
      </c>
      <c r="N81" s="136">
        <f t="shared" si="42"/>
        <v>253.36185819070903</v>
      </c>
    </row>
    <row r="82" spans="1:14" ht="18.75">
      <c r="A82" s="101">
        <v>71</v>
      </c>
      <c r="B82" s="153"/>
      <c r="C82" s="118" t="s">
        <v>78</v>
      </c>
      <c r="D82" s="128" t="s">
        <v>68</v>
      </c>
      <c r="E82" s="75">
        <v>1</v>
      </c>
      <c r="F82" s="75">
        <v>6</v>
      </c>
      <c r="G82" s="75">
        <v>18</v>
      </c>
      <c r="H82" s="81">
        <f t="shared" ref="H82:H83" si="46">F82*N82</f>
        <v>1520.1711491442543</v>
      </c>
      <c r="I82" s="81">
        <f t="shared" ref="I82:I84" si="47">G82*N82</f>
        <v>4560.5134474327624</v>
      </c>
      <c r="J82" s="96" t="s">
        <v>358</v>
      </c>
      <c r="K82" s="92">
        <v>5</v>
      </c>
      <c r="L82" s="78">
        <v>269425</v>
      </c>
      <c r="M82" s="78">
        <v>1063.4000000000001</v>
      </c>
      <c r="N82" s="136">
        <f t="shared" ref="N82:N83" si="48">L82/M82</f>
        <v>253.36185819070903</v>
      </c>
    </row>
    <row r="83" spans="1:14" ht="18.75">
      <c r="A83" s="101">
        <v>72</v>
      </c>
      <c r="B83" s="153"/>
      <c r="C83" s="119" t="s">
        <v>344</v>
      </c>
      <c r="D83" s="90" t="s">
        <v>345</v>
      </c>
      <c r="E83" s="89">
        <v>1</v>
      </c>
      <c r="F83" s="89">
        <v>40</v>
      </c>
      <c r="G83" s="89">
        <v>90</v>
      </c>
      <c r="H83" s="85">
        <f t="shared" si="46"/>
        <v>10134.474327628361</v>
      </c>
      <c r="I83" s="85">
        <f t="shared" si="47"/>
        <v>22802.567237163814</v>
      </c>
      <c r="J83" s="96" t="s">
        <v>358</v>
      </c>
      <c r="K83" s="93">
        <v>5</v>
      </c>
      <c r="L83" s="86">
        <v>269425</v>
      </c>
      <c r="M83" s="86">
        <v>1063.4000000000001</v>
      </c>
      <c r="N83" s="137">
        <f t="shared" si="48"/>
        <v>253.36185819070903</v>
      </c>
    </row>
    <row r="84" spans="1:14" ht="15.75" customHeight="1">
      <c r="A84" s="101">
        <v>73</v>
      </c>
      <c r="B84" s="153"/>
      <c r="C84" s="119" t="s">
        <v>346</v>
      </c>
      <c r="D84" s="121" t="s">
        <v>347</v>
      </c>
      <c r="E84" s="89">
        <v>2</v>
      </c>
      <c r="F84" s="89">
        <v>12</v>
      </c>
      <c r="G84" s="89">
        <v>22</v>
      </c>
      <c r="H84" s="85">
        <f t="shared" si="40"/>
        <v>3040.3422982885086</v>
      </c>
      <c r="I84" s="85">
        <f t="shared" si="47"/>
        <v>5573.9608801955983</v>
      </c>
      <c r="J84" s="96" t="s">
        <v>358</v>
      </c>
      <c r="K84" s="93">
        <v>10</v>
      </c>
      <c r="L84" s="86">
        <v>269425</v>
      </c>
      <c r="M84" s="86">
        <v>1063.4000000000001</v>
      </c>
      <c r="N84" s="137">
        <f t="shared" si="42"/>
        <v>253.36185819070903</v>
      </c>
    </row>
    <row r="85" spans="1:14" ht="15.75" customHeight="1">
      <c r="A85" s="101">
        <v>74</v>
      </c>
      <c r="B85" s="124" t="s">
        <v>349</v>
      </c>
      <c r="C85" s="119" t="s">
        <v>350</v>
      </c>
      <c r="D85" s="129" t="s">
        <v>351</v>
      </c>
      <c r="E85" s="129">
        <v>1</v>
      </c>
      <c r="F85" s="129">
        <v>10</v>
      </c>
      <c r="G85" s="129">
        <v>468</v>
      </c>
      <c r="H85" s="85">
        <f t="shared" si="40"/>
        <v>10805.835470085469</v>
      </c>
      <c r="I85" s="85">
        <f>G85*N85</f>
        <v>505713.1</v>
      </c>
      <c r="J85" s="96" t="s">
        <v>358</v>
      </c>
      <c r="K85" s="130">
        <v>5</v>
      </c>
      <c r="L85" s="86">
        <v>505713.1</v>
      </c>
      <c r="M85" s="86">
        <v>468</v>
      </c>
      <c r="N85" s="109">
        <f>L85/M85</f>
        <v>1080.5835470085469</v>
      </c>
    </row>
    <row r="86" spans="1:14" ht="28.5">
      <c r="A86" s="101">
        <v>75</v>
      </c>
      <c r="B86" s="122" t="s">
        <v>324</v>
      </c>
      <c r="C86" s="118" t="s">
        <v>323</v>
      </c>
      <c r="D86" s="75" t="s">
        <v>79</v>
      </c>
      <c r="E86" s="75">
        <v>1</v>
      </c>
      <c r="F86" s="75">
        <v>37</v>
      </c>
      <c r="G86" s="75">
        <v>60</v>
      </c>
      <c r="H86" s="81">
        <f t="shared" ref="H86" si="49">F86*N86</f>
        <v>466457.80922542879</v>
      </c>
      <c r="I86" s="81">
        <f t="shared" ref="I86" si="50">G86*N86</f>
        <v>756418.06901420886</v>
      </c>
      <c r="J86" s="96" t="s">
        <v>358</v>
      </c>
      <c r="K86" s="131">
        <v>11</v>
      </c>
      <c r="L86" s="78">
        <v>8570973.1400000006</v>
      </c>
      <c r="M86" s="78">
        <v>679.86</v>
      </c>
      <c r="N86" s="132">
        <f t="shared" ref="N86" si="51">L86/M86</f>
        <v>12606.967816903481</v>
      </c>
    </row>
    <row r="87" spans="1:14" ht="39.950000000000003" customHeight="1">
      <c r="A87" s="101">
        <v>76</v>
      </c>
      <c r="B87" s="124" t="s">
        <v>325</v>
      </c>
      <c r="C87" s="119" t="s">
        <v>326</v>
      </c>
      <c r="D87" s="121" t="s">
        <v>327</v>
      </c>
      <c r="E87" s="89">
        <v>6</v>
      </c>
      <c r="F87" s="89">
        <v>60</v>
      </c>
      <c r="G87" s="89">
        <v>180</v>
      </c>
      <c r="H87" s="85">
        <f t="shared" si="40"/>
        <v>1430.4974734368063</v>
      </c>
      <c r="I87" s="85">
        <f>G87*N87</f>
        <v>4291.4924203104192</v>
      </c>
      <c r="J87" s="96" t="s">
        <v>358</v>
      </c>
      <c r="K87" s="133">
        <v>11</v>
      </c>
      <c r="L87" s="86">
        <v>23473009.199999999</v>
      </c>
      <c r="M87" s="86">
        <v>984539</v>
      </c>
      <c r="N87" s="134">
        <f t="shared" si="42"/>
        <v>23.841624557280106</v>
      </c>
    </row>
    <row r="90" spans="1:14">
      <c r="B90" t="s">
        <v>309</v>
      </c>
      <c r="C90" s="83" t="s">
        <v>305</v>
      </c>
      <c r="D90" s="83" t="s">
        <v>305</v>
      </c>
      <c r="G90" t="s">
        <v>305</v>
      </c>
      <c r="I90" t="s">
        <v>303</v>
      </c>
      <c r="J90" s="97"/>
      <c r="K90" s="94" t="s">
        <v>301</v>
      </c>
      <c r="M90" t="s">
        <v>313</v>
      </c>
    </row>
    <row r="91" spans="1:14">
      <c r="B91" t="s">
        <v>310</v>
      </c>
      <c r="C91" s="83" t="s">
        <v>316</v>
      </c>
      <c r="D91" s="84" t="s">
        <v>308</v>
      </c>
      <c r="G91" t="s">
        <v>307</v>
      </c>
      <c r="I91" t="s">
        <v>304</v>
      </c>
      <c r="J91" s="97"/>
      <c r="K91" s="95" t="s">
        <v>302</v>
      </c>
      <c r="M91" t="s">
        <v>314</v>
      </c>
    </row>
    <row r="92" spans="1:14">
      <c r="B92" t="s">
        <v>311</v>
      </c>
      <c r="C92" s="83" t="s">
        <v>317</v>
      </c>
      <c r="D92" s="84" t="s">
        <v>312</v>
      </c>
      <c r="G92" t="s">
        <v>306</v>
      </c>
      <c r="I92" t="s">
        <v>318</v>
      </c>
      <c r="J92" s="97"/>
      <c r="K92" s="95" t="s">
        <v>268</v>
      </c>
      <c r="M92" t="s">
        <v>315</v>
      </c>
    </row>
  </sheetData>
  <mergeCells count="24">
    <mergeCell ref="B81:B84"/>
    <mergeCell ref="A56:K56"/>
    <mergeCell ref="A62:K62"/>
    <mergeCell ref="B63:B65"/>
    <mergeCell ref="B66:B72"/>
    <mergeCell ref="A73:K73"/>
    <mergeCell ref="B77:B80"/>
    <mergeCell ref="B46:B54"/>
    <mergeCell ref="C3:F3"/>
    <mergeCell ref="A6:K6"/>
    <mergeCell ref="B7:B17"/>
    <mergeCell ref="B18:B24"/>
    <mergeCell ref="B25:B29"/>
    <mergeCell ref="A30:K30"/>
    <mergeCell ref="B31:B40"/>
    <mergeCell ref="B43:B44"/>
    <mergeCell ref="A45:G45"/>
    <mergeCell ref="J45:K45"/>
    <mergeCell ref="L62:N62"/>
    <mergeCell ref="L73:N73"/>
    <mergeCell ref="L6:N6"/>
    <mergeCell ref="L30:N30"/>
    <mergeCell ref="L45:M45"/>
    <mergeCell ref="L56:N56"/>
  </mergeCells>
  <phoneticPr fontId="18" type="noConversion"/>
  <printOptions horizontalCentered="1" verticalCentered="1"/>
  <pageMargins left="0.45" right="0.45" top="0.5" bottom="0.75" header="0.3" footer="0.3"/>
  <pageSetup paperSize="8" scale="68" fitToHeight="0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63"/>
  <sheetViews>
    <sheetView topLeftCell="A25" workbookViewId="0">
      <selection activeCell="E61" sqref="E61:G63"/>
    </sheetView>
  </sheetViews>
  <sheetFormatPr defaultRowHeight="15"/>
  <cols>
    <col min="1" max="1" width="3.42578125" style="35" customWidth="1"/>
    <col min="2" max="2" width="32" style="4" customWidth="1"/>
    <col min="3" max="3" width="7.42578125" style="4" customWidth="1"/>
    <col min="4" max="4" width="11.85546875" style="4" customWidth="1"/>
    <col min="5" max="5" width="21.5703125" style="4" customWidth="1"/>
    <col min="6" max="6" width="10.42578125" style="4" customWidth="1"/>
    <col min="7" max="7" width="12.85546875" style="4" customWidth="1"/>
    <col min="8" max="8" width="13.140625" style="4" customWidth="1"/>
    <col min="9" max="9" width="9" style="4" customWidth="1"/>
    <col min="10" max="16384" width="9.140625" style="4"/>
  </cols>
  <sheetData>
    <row r="1" spans="1:12" s="12" customFormat="1" ht="21" thickBot="1">
      <c r="A1" s="10"/>
      <c r="B1" s="11" t="s">
        <v>80</v>
      </c>
      <c r="D1" s="13"/>
      <c r="E1" s="14"/>
    </row>
    <row r="2" spans="1:12" ht="87.75" customHeight="1" thickBot="1">
      <c r="A2" s="15" t="s">
        <v>81</v>
      </c>
      <c r="B2" s="16" t="s">
        <v>82</v>
      </c>
      <c r="C2" s="70" t="s">
        <v>83</v>
      </c>
      <c r="D2" s="17" t="s">
        <v>84</v>
      </c>
      <c r="E2" s="17" t="s">
        <v>85</v>
      </c>
      <c r="F2" s="17" t="s">
        <v>86</v>
      </c>
      <c r="G2" s="18" t="s">
        <v>87</v>
      </c>
      <c r="H2" s="155" t="s">
        <v>88</v>
      </c>
      <c r="I2" s="156"/>
      <c r="J2" s="72" t="s">
        <v>283</v>
      </c>
      <c r="K2" s="73"/>
    </row>
    <row r="3" spans="1:12">
      <c r="A3" s="19"/>
      <c r="B3" s="20"/>
      <c r="C3" s="20"/>
      <c r="D3" s="20"/>
      <c r="E3" s="20"/>
      <c r="F3" s="20"/>
      <c r="G3" s="20"/>
      <c r="H3" s="21" t="s">
        <v>89</v>
      </c>
      <c r="I3" s="21" t="s">
        <v>90</v>
      </c>
    </row>
    <row r="4" spans="1:12">
      <c r="A4" s="22">
        <v>1</v>
      </c>
      <c r="B4" s="3" t="s">
        <v>91</v>
      </c>
      <c r="C4" s="23">
        <v>185</v>
      </c>
      <c r="D4" s="24">
        <v>44438</v>
      </c>
      <c r="E4" s="24" t="s">
        <v>92</v>
      </c>
      <c r="F4" s="24" t="s">
        <v>93</v>
      </c>
      <c r="G4" s="25" t="s">
        <v>94</v>
      </c>
      <c r="H4" s="25" t="s">
        <v>95</v>
      </c>
      <c r="I4" s="25" t="s">
        <v>96</v>
      </c>
    </row>
    <row r="5" spans="1:12">
      <c r="A5" s="22">
        <v>2</v>
      </c>
      <c r="B5" s="3" t="s">
        <v>97</v>
      </c>
      <c r="C5" s="23">
        <v>156</v>
      </c>
      <c r="D5" s="24" t="s">
        <v>98</v>
      </c>
      <c r="E5" s="24" t="s">
        <v>99</v>
      </c>
      <c r="F5" s="24" t="s">
        <v>100</v>
      </c>
      <c r="G5" s="24" t="s">
        <v>101</v>
      </c>
      <c r="H5" s="25" t="s">
        <v>102</v>
      </c>
      <c r="I5" s="25" t="s">
        <v>103</v>
      </c>
    </row>
    <row r="6" spans="1:12">
      <c r="A6" s="22">
        <v>3</v>
      </c>
      <c r="B6" s="3" t="s">
        <v>97</v>
      </c>
      <c r="C6" s="23">
        <v>157</v>
      </c>
      <c r="D6" s="24" t="s">
        <v>98</v>
      </c>
      <c r="E6" s="24" t="s">
        <v>99</v>
      </c>
      <c r="F6" s="24" t="s">
        <v>104</v>
      </c>
      <c r="G6" s="24" t="s">
        <v>105</v>
      </c>
      <c r="H6" s="25" t="s">
        <v>106</v>
      </c>
      <c r="I6" s="25" t="s">
        <v>103</v>
      </c>
    </row>
    <row r="7" spans="1:12">
      <c r="A7" s="22">
        <v>4</v>
      </c>
      <c r="B7" s="3" t="s">
        <v>97</v>
      </c>
      <c r="C7" s="23">
        <v>158</v>
      </c>
      <c r="D7" s="24" t="s">
        <v>98</v>
      </c>
      <c r="E7" s="24" t="s">
        <v>99</v>
      </c>
      <c r="F7" s="24" t="s">
        <v>107</v>
      </c>
      <c r="G7" s="24" t="s">
        <v>108</v>
      </c>
      <c r="H7" s="25" t="s">
        <v>109</v>
      </c>
      <c r="I7" s="25" t="s">
        <v>103</v>
      </c>
    </row>
    <row r="8" spans="1:12">
      <c r="A8" s="22">
        <v>5</v>
      </c>
      <c r="B8" s="3" t="s">
        <v>97</v>
      </c>
      <c r="C8" s="23">
        <v>159</v>
      </c>
      <c r="D8" s="24" t="s">
        <v>98</v>
      </c>
      <c r="E8" s="24" t="s">
        <v>99</v>
      </c>
      <c r="F8" s="24" t="s">
        <v>110</v>
      </c>
      <c r="G8" s="24" t="s">
        <v>105</v>
      </c>
      <c r="H8" s="25" t="s">
        <v>111</v>
      </c>
      <c r="I8" s="25" t="s">
        <v>103</v>
      </c>
    </row>
    <row r="9" spans="1:12">
      <c r="A9" s="22">
        <v>6</v>
      </c>
      <c r="B9" s="3" t="s">
        <v>97</v>
      </c>
      <c r="C9" s="23">
        <v>160</v>
      </c>
      <c r="D9" s="24" t="s">
        <v>98</v>
      </c>
      <c r="E9" s="24" t="s">
        <v>99</v>
      </c>
      <c r="F9" s="24" t="s">
        <v>104</v>
      </c>
      <c r="G9" s="24" t="s">
        <v>112</v>
      </c>
      <c r="H9" s="25" t="s">
        <v>113</v>
      </c>
      <c r="I9" s="25" t="s">
        <v>103</v>
      </c>
    </row>
    <row r="10" spans="1:12" customFormat="1">
      <c r="A10" s="22">
        <v>7</v>
      </c>
      <c r="B10" s="4" t="s">
        <v>114</v>
      </c>
      <c r="C10" s="26" t="s">
        <v>115</v>
      </c>
      <c r="D10" s="27">
        <v>41541</v>
      </c>
      <c r="E10" s="27" t="s">
        <v>116</v>
      </c>
      <c r="F10" s="27" t="s">
        <v>117</v>
      </c>
      <c r="G10" s="27" t="s">
        <v>118</v>
      </c>
      <c r="H10" s="28" t="s">
        <v>119</v>
      </c>
      <c r="I10" s="28" t="s">
        <v>96</v>
      </c>
      <c r="J10" s="4"/>
      <c r="K10" s="4"/>
      <c r="L10" s="4"/>
    </row>
    <row r="11" spans="1:12" customFormat="1">
      <c r="A11" s="22">
        <v>8</v>
      </c>
      <c r="B11" s="3" t="s">
        <v>114</v>
      </c>
      <c r="C11" s="23">
        <v>88</v>
      </c>
      <c r="D11" s="24">
        <v>44785</v>
      </c>
      <c r="E11" s="24" t="s">
        <v>120</v>
      </c>
      <c r="F11" s="24" t="s">
        <v>121</v>
      </c>
      <c r="G11" s="24" t="s">
        <v>122</v>
      </c>
      <c r="H11" s="29" t="s">
        <v>123</v>
      </c>
      <c r="I11" s="29" t="s">
        <v>96</v>
      </c>
      <c r="J11" s="4"/>
      <c r="K11" s="4"/>
      <c r="L11" s="4"/>
    </row>
    <row r="12" spans="1:12" customFormat="1">
      <c r="A12" s="22">
        <v>9</v>
      </c>
      <c r="B12" s="3" t="s">
        <v>114</v>
      </c>
      <c r="C12" s="23">
        <v>89</v>
      </c>
      <c r="D12" s="24">
        <v>43440</v>
      </c>
      <c r="E12" s="24" t="s">
        <v>124</v>
      </c>
      <c r="F12" s="24" t="s">
        <v>125</v>
      </c>
      <c r="G12" s="24" t="s">
        <v>126</v>
      </c>
      <c r="H12" s="29" t="s">
        <v>127</v>
      </c>
      <c r="I12" s="29" t="s">
        <v>96</v>
      </c>
      <c r="J12" s="4"/>
    </row>
    <row r="13" spans="1:12" customFormat="1">
      <c r="A13" s="22">
        <v>10</v>
      </c>
      <c r="B13" s="3" t="s">
        <v>114</v>
      </c>
      <c r="C13" s="23">
        <v>89</v>
      </c>
      <c r="D13" s="24">
        <v>44785</v>
      </c>
      <c r="E13" s="24" t="s">
        <v>128</v>
      </c>
      <c r="F13" s="24" t="s">
        <v>129</v>
      </c>
      <c r="G13" s="24" t="s">
        <v>130</v>
      </c>
      <c r="H13" s="29" t="s">
        <v>131</v>
      </c>
      <c r="I13" s="29" t="s">
        <v>96</v>
      </c>
      <c r="J13" s="4"/>
    </row>
    <row r="14" spans="1:12" customFormat="1">
      <c r="A14" s="22">
        <v>11</v>
      </c>
      <c r="B14" s="3" t="s">
        <v>132</v>
      </c>
      <c r="C14" s="23">
        <v>4198</v>
      </c>
      <c r="D14" s="24">
        <v>38986</v>
      </c>
      <c r="E14" s="24" t="s">
        <v>133</v>
      </c>
      <c r="F14" s="24" t="s">
        <v>134</v>
      </c>
      <c r="G14" s="23" t="s">
        <v>135</v>
      </c>
      <c r="H14" s="29" t="s">
        <v>136</v>
      </c>
      <c r="I14" s="23" t="s">
        <v>103</v>
      </c>
      <c r="J14" s="4"/>
    </row>
    <row r="15" spans="1:12" customFormat="1">
      <c r="A15" s="22">
        <v>12</v>
      </c>
      <c r="B15" s="3" t="s">
        <v>137</v>
      </c>
      <c r="C15" s="23">
        <v>206</v>
      </c>
      <c r="D15" s="24">
        <v>44515</v>
      </c>
      <c r="E15" s="24" t="s">
        <v>138</v>
      </c>
      <c r="F15" s="24" t="s">
        <v>104</v>
      </c>
      <c r="G15" s="24" t="s">
        <v>139</v>
      </c>
      <c r="H15" s="29" t="s">
        <v>140</v>
      </c>
      <c r="I15" s="29" t="s">
        <v>96</v>
      </c>
      <c r="J15" s="4"/>
    </row>
    <row r="16" spans="1:12" customFormat="1">
      <c r="A16" s="22">
        <v>13</v>
      </c>
      <c r="B16" s="3" t="s">
        <v>141</v>
      </c>
      <c r="C16" s="23">
        <v>50</v>
      </c>
      <c r="D16" s="24">
        <v>44685</v>
      </c>
      <c r="E16" s="24" t="s">
        <v>99</v>
      </c>
      <c r="F16" s="24" t="s">
        <v>142</v>
      </c>
      <c r="G16" s="24" t="s">
        <v>143</v>
      </c>
      <c r="H16" s="29" t="s">
        <v>144</v>
      </c>
      <c r="I16" s="29" t="s">
        <v>96</v>
      </c>
      <c r="J16" s="4"/>
    </row>
    <row r="17" spans="1:10" customFormat="1">
      <c r="A17" s="22">
        <v>14</v>
      </c>
      <c r="B17" s="3" t="s">
        <v>141</v>
      </c>
      <c r="C17" s="23">
        <v>51</v>
      </c>
      <c r="D17" s="24">
        <v>44685</v>
      </c>
      <c r="E17" s="24" t="s">
        <v>99</v>
      </c>
      <c r="F17" s="24" t="s">
        <v>145</v>
      </c>
      <c r="G17" s="24" t="s">
        <v>146</v>
      </c>
      <c r="H17" s="29" t="s">
        <v>147</v>
      </c>
      <c r="I17" s="29" t="s">
        <v>96</v>
      </c>
      <c r="J17" s="4"/>
    </row>
    <row r="18" spans="1:10" customFormat="1">
      <c r="A18" s="22">
        <v>15</v>
      </c>
      <c r="B18" s="3" t="s">
        <v>148</v>
      </c>
      <c r="C18" s="30">
        <v>5</v>
      </c>
      <c r="D18" s="24">
        <v>41019</v>
      </c>
      <c r="E18" s="24" t="s">
        <v>149</v>
      </c>
      <c r="F18" s="24" t="s">
        <v>150</v>
      </c>
      <c r="G18" s="24" t="s">
        <v>151</v>
      </c>
      <c r="H18" s="29" t="s">
        <v>152</v>
      </c>
      <c r="I18" s="29" t="s">
        <v>153</v>
      </c>
      <c r="J18" s="4"/>
    </row>
    <row r="19" spans="1:10" customFormat="1">
      <c r="A19" s="22">
        <v>16</v>
      </c>
      <c r="B19" s="3" t="s">
        <v>154</v>
      </c>
      <c r="C19" s="23">
        <v>41</v>
      </c>
      <c r="D19" s="24">
        <v>43616</v>
      </c>
      <c r="E19" s="24" t="s">
        <v>149</v>
      </c>
      <c r="F19" s="24" t="s">
        <v>155</v>
      </c>
      <c r="G19" s="24" t="s">
        <v>156</v>
      </c>
      <c r="H19" s="29" t="s">
        <v>157</v>
      </c>
      <c r="I19" s="29" t="s">
        <v>96</v>
      </c>
      <c r="J19" s="4"/>
    </row>
    <row r="20" spans="1:10" customFormat="1">
      <c r="A20" s="22">
        <v>17</v>
      </c>
      <c r="B20" s="3" t="s">
        <v>158</v>
      </c>
      <c r="C20" s="23">
        <v>1</v>
      </c>
      <c r="D20" s="24">
        <v>43468</v>
      </c>
      <c r="E20" s="24" t="s">
        <v>128</v>
      </c>
      <c r="F20" s="24" t="s">
        <v>159</v>
      </c>
      <c r="G20" s="24" t="s">
        <v>160</v>
      </c>
      <c r="H20" s="29" t="s">
        <v>161</v>
      </c>
      <c r="I20" s="29" t="s">
        <v>96</v>
      </c>
      <c r="J20" s="4"/>
    </row>
    <row r="21" spans="1:10" customFormat="1">
      <c r="A21" s="22">
        <v>18</v>
      </c>
      <c r="B21" s="3" t="s">
        <v>162</v>
      </c>
      <c r="C21" s="23">
        <v>64</v>
      </c>
      <c r="D21" s="24">
        <v>44260</v>
      </c>
      <c r="E21" s="24" t="s">
        <v>163</v>
      </c>
      <c r="F21" s="24" t="s">
        <v>104</v>
      </c>
      <c r="G21" s="24" t="s">
        <v>164</v>
      </c>
      <c r="H21" s="29" t="s">
        <v>165</v>
      </c>
      <c r="I21" s="29" t="s">
        <v>96</v>
      </c>
      <c r="J21" s="4"/>
    </row>
    <row r="22" spans="1:10" customFormat="1">
      <c r="A22" s="22">
        <v>19</v>
      </c>
      <c r="B22" s="3" t="s">
        <v>166</v>
      </c>
      <c r="C22" s="23">
        <v>100</v>
      </c>
      <c r="D22" s="24" t="s">
        <v>167</v>
      </c>
      <c r="E22" s="24" t="s">
        <v>128</v>
      </c>
      <c r="F22" s="24" t="s">
        <v>168</v>
      </c>
      <c r="G22" s="24" t="s">
        <v>169</v>
      </c>
      <c r="H22" s="29" t="s">
        <v>170</v>
      </c>
      <c r="I22" s="29" t="s">
        <v>96</v>
      </c>
      <c r="J22" s="4"/>
    </row>
    <row r="23" spans="1:10" customFormat="1">
      <c r="A23" s="22">
        <v>20</v>
      </c>
      <c r="B23" s="3" t="s">
        <v>171</v>
      </c>
      <c r="C23" s="23">
        <v>51</v>
      </c>
      <c r="D23" s="24">
        <v>42291</v>
      </c>
      <c r="E23" s="24" t="s">
        <v>172</v>
      </c>
      <c r="F23" s="24" t="s">
        <v>173</v>
      </c>
      <c r="G23" s="24" t="s">
        <v>174</v>
      </c>
      <c r="H23" s="29" t="s">
        <v>175</v>
      </c>
      <c r="I23" s="29" t="s">
        <v>96</v>
      </c>
      <c r="J23" s="4"/>
    </row>
    <row r="24" spans="1:10" customFormat="1">
      <c r="A24" s="22">
        <v>21</v>
      </c>
      <c r="B24" s="3" t="s">
        <v>176</v>
      </c>
      <c r="C24" s="23">
        <v>148</v>
      </c>
      <c r="D24" s="24">
        <v>44167</v>
      </c>
      <c r="E24" s="24" t="s">
        <v>172</v>
      </c>
      <c r="F24" s="24" t="s">
        <v>173</v>
      </c>
      <c r="G24" s="24" t="s">
        <v>177</v>
      </c>
      <c r="H24" s="29" t="s">
        <v>178</v>
      </c>
      <c r="I24" s="29" t="s">
        <v>96</v>
      </c>
      <c r="J24" s="4"/>
    </row>
    <row r="25" spans="1:10" customFormat="1">
      <c r="A25" s="22">
        <v>22</v>
      </c>
      <c r="B25" s="3" t="s">
        <v>179</v>
      </c>
      <c r="C25" s="23">
        <v>3</v>
      </c>
      <c r="D25" s="24">
        <v>37054</v>
      </c>
      <c r="E25" s="24" t="s">
        <v>180</v>
      </c>
      <c r="F25" s="24" t="s">
        <v>181</v>
      </c>
      <c r="G25" s="24" t="s">
        <v>182</v>
      </c>
      <c r="H25" s="29" t="s">
        <v>183</v>
      </c>
      <c r="I25" s="29" t="s">
        <v>184</v>
      </c>
      <c r="J25" s="4"/>
    </row>
    <row r="26" spans="1:10" customFormat="1">
      <c r="A26" s="22">
        <v>23</v>
      </c>
      <c r="B26" s="3" t="s">
        <v>179</v>
      </c>
      <c r="C26" s="23">
        <v>5</v>
      </c>
      <c r="D26" s="24">
        <v>40634</v>
      </c>
      <c r="E26" s="24" t="s">
        <v>185</v>
      </c>
      <c r="F26" s="24" t="s">
        <v>134</v>
      </c>
      <c r="G26" s="24" t="s">
        <v>186</v>
      </c>
      <c r="H26" s="29" t="s">
        <v>187</v>
      </c>
      <c r="I26" s="29" t="s">
        <v>103</v>
      </c>
      <c r="J26" s="4"/>
    </row>
    <row r="27" spans="1:10" customFormat="1">
      <c r="A27" s="22">
        <v>24</v>
      </c>
      <c r="B27" s="3" t="s">
        <v>188</v>
      </c>
      <c r="C27" s="23">
        <v>162</v>
      </c>
      <c r="D27" s="24">
        <v>44384</v>
      </c>
      <c r="E27" s="24" t="s">
        <v>189</v>
      </c>
      <c r="F27" s="24" t="s">
        <v>190</v>
      </c>
      <c r="G27" s="24" t="s">
        <v>191</v>
      </c>
      <c r="H27" s="29" t="s">
        <v>192</v>
      </c>
      <c r="I27" s="29" t="s">
        <v>96</v>
      </c>
      <c r="J27" s="4"/>
    </row>
    <row r="28" spans="1:10" customFormat="1">
      <c r="A28" s="22">
        <v>25</v>
      </c>
      <c r="B28" s="3" t="s">
        <v>193</v>
      </c>
      <c r="C28" s="23">
        <v>52</v>
      </c>
      <c r="D28" s="24">
        <v>42298</v>
      </c>
      <c r="E28" s="24" t="s">
        <v>172</v>
      </c>
      <c r="F28" s="24" t="s">
        <v>194</v>
      </c>
      <c r="G28" s="24" t="s">
        <v>195</v>
      </c>
      <c r="H28" s="29" t="s">
        <v>196</v>
      </c>
      <c r="I28" s="29" t="s">
        <v>96</v>
      </c>
      <c r="J28" s="4"/>
    </row>
    <row r="29" spans="1:10" customFormat="1">
      <c r="A29" s="22">
        <v>26</v>
      </c>
      <c r="B29" s="3" t="s">
        <v>197</v>
      </c>
      <c r="C29" s="23">
        <v>143</v>
      </c>
      <c r="D29" s="24" t="s">
        <v>198</v>
      </c>
      <c r="E29" s="24" t="s">
        <v>199</v>
      </c>
      <c r="F29" s="24" t="s">
        <v>104</v>
      </c>
      <c r="G29" s="24" t="s">
        <v>200</v>
      </c>
      <c r="H29" s="29" t="s">
        <v>201</v>
      </c>
      <c r="I29" s="29" t="s">
        <v>96</v>
      </c>
      <c r="J29" s="4"/>
    </row>
    <row r="30" spans="1:10" customFormat="1">
      <c r="A30" s="22">
        <v>27</v>
      </c>
      <c r="B30" s="3" t="s">
        <v>197</v>
      </c>
      <c r="C30" s="23">
        <v>29</v>
      </c>
      <c r="D30" s="24" t="s">
        <v>202</v>
      </c>
      <c r="E30" s="24" t="s">
        <v>199</v>
      </c>
      <c r="F30" s="24" t="s">
        <v>104</v>
      </c>
      <c r="G30" s="24" t="s">
        <v>203</v>
      </c>
      <c r="H30" s="29" t="s">
        <v>204</v>
      </c>
      <c r="I30" s="29" t="s">
        <v>96</v>
      </c>
      <c r="J30" s="4"/>
    </row>
    <row r="31" spans="1:10" customFormat="1">
      <c r="A31" s="22">
        <v>28</v>
      </c>
      <c r="B31" s="3" t="s">
        <v>205</v>
      </c>
      <c r="C31" s="23">
        <v>54</v>
      </c>
      <c r="D31" s="24">
        <v>44686</v>
      </c>
      <c r="E31" s="24" t="s">
        <v>206</v>
      </c>
      <c r="F31" s="24"/>
      <c r="G31" s="24" t="s">
        <v>207</v>
      </c>
      <c r="H31" s="29" t="s">
        <v>207</v>
      </c>
      <c r="I31" s="23" t="s">
        <v>103</v>
      </c>
      <c r="J31" s="4"/>
    </row>
    <row r="32" spans="1:10" customFormat="1">
      <c r="A32" s="22">
        <v>29</v>
      </c>
      <c r="B32" s="3" t="s">
        <v>208</v>
      </c>
      <c r="C32" s="23">
        <v>46</v>
      </c>
      <c r="D32" s="24">
        <v>44677</v>
      </c>
      <c r="E32" s="24" t="s">
        <v>206</v>
      </c>
      <c r="F32" s="24"/>
      <c r="G32" s="24" t="s">
        <v>207</v>
      </c>
      <c r="H32" s="29" t="s">
        <v>207</v>
      </c>
      <c r="I32" s="23" t="s">
        <v>103</v>
      </c>
      <c r="J32" s="4"/>
    </row>
    <row r="33" spans="1:10" customFormat="1">
      <c r="A33" s="22">
        <v>30</v>
      </c>
      <c r="B33" s="3" t="s">
        <v>209</v>
      </c>
      <c r="C33" s="23">
        <v>3726</v>
      </c>
      <c r="D33" s="24">
        <v>39082</v>
      </c>
      <c r="E33" s="24" t="s">
        <v>210</v>
      </c>
      <c r="F33" s="24" t="s">
        <v>211</v>
      </c>
      <c r="G33" s="23" t="s">
        <v>212</v>
      </c>
      <c r="H33" s="29" t="s">
        <v>213</v>
      </c>
      <c r="I33" s="23" t="s">
        <v>103</v>
      </c>
      <c r="J33" s="4"/>
    </row>
    <row r="34" spans="1:10" customFormat="1">
      <c r="A34" s="22">
        <v>31</v>
      </c>
      <c r="B34" s="3" t="s">
        <v>214</v>
      </c>
      <c r="C34" s="23">
        <v>156</v>
      </c>
      <c r="D34" s="24">
        <v>44925</v>
      </c>
      <c r="E34" s="24" t="s">
        <v>215</v>
      </c>
      <c r="F34" s="24"/>
      <c r="G34" s="24"/>
      <c r="H34" s="31" t="s">
        <v>216</v>
      </c>
      <c r="I34" s="23" t="s">
        <v>103</v>
      </c>
      <c r="J34" s="4"/>
    </row>
    <row r="35" spans="1:10" customFormat="1">
      <c r="A35" s="22">
        <v>32</v>
      </c>
      <c r="B35" s="3" t="s">
        <v>217</v>
      </c>
      <c r="C35" s="23">
        <v>146</v>
      </c>
      <c r="D35" s="24">
        <v>44925</v>
      </c>
      <c r="E35" s="24" t="s">
        <v>215</v>
      </c>
      <c r="F35" s="24"/>
      <c r="G35" s="24"/>
      <c r="H35" s="31" t="s">
        <v>218</v>
      </c>
      <c r="I35" s="23" t="s">
        <v>103</v>
      </c>
      <c r="J35" s="4"/>
    </row>
    <row r="36" spans="1:10" customFormat="1">
      <c r="A36" s="22">
        <v>33</v>
      </c>
      <c r="B36" s="3" t="s">
        <v>219</v>
      </c>
      <c r="C36" s="23">
        <v>154</v>
      </c>
      <c r="D36" s="24">
        <v>44925</v>
      </c>
      <c r="E36" s="24" t="s">
        <v>215</v>
      </c>
      <c r="F36" s="24"/>
      <c r="G36" s="24"/>
      <c r="H36" s="31" t="s">
        <v>218</v>
      </c>
      <c r="I36" s="23" t="s">
        <v>103</v>
      </c>
      <c r="J36" s="4"/>
    </row>
    <row r="37" spans="1:10" customFormat="1">
      <c r="A37" s="22">
        <v>34</v>
      </c>
      <c r="B37" s="3" t="s">
        <v>220</v>
      </c>
      <c r="C37" s="23">
        <v>151</v>
      </c>
      <c r="D37" s="24">
        <v>44925</v>
      </c>
      <c r="E37" s="24" t="s">
        <v>215</v>
      </c>
      <c r="F37" s="24"/>
      <c r="G37" s="24"/>
      <c r="H37" s="31" t="s">
        <v>218</v>
      </c>
      <c r="I37" s="23" t="s">
        <v>103</v>
      </c>
      <c r="J37" s="4"/>
    </row>
    <row r="38" spans="1:10" customFormat="1">
      <c r="A38" s="22">
        <v>35</v>
      </c>
      <c r="B38" s="3" t="s">
        <v>221</v>
      </c>
      <c r="C38" s="23">
        <v>153</v>
      </c>
      <c r="D38" s="24">
        <v>44925</v>
      </c>
      <c r="E38" s="24" t="s">
        <v>215</v>
      </c>
      <c r="F38" s="24"/>
      <c r="G38" s="24"/>
      <c r="H38" s="31" t="s">
        <v>222</v>
      </c>
      <c r="I38" s="23" t="s">
        <v>103</v>
      </c>
      <c r="J38" s="4"/>
    </row>
    <row r="39" spans="1:10" customFormat="1">
      <c r="A39" s="22">
        <v>36</v>
      </c>
      <c r="B39" s="3" t="s">
        <v>223</v>
      </c>
      <c r="C39" s="23">
        <v>145</v>
      </c>
      <c r="D39" s="24">
        <v>44925</v>
      </c>
      <c r="E39" s="24" t="s">
        <v>215</v>
      </c>
      <c r="F39" s="24"/>
      <c r="G39" s="24"/>
      <c r="H39" s="31" t="s">
        <v>224</v>
      </c>
      <c r="I39" s="23" t="s">
        <v>103</v>
      </c>
      <c r="J39" s="4"/>
    </row>
    <row r="40" spans="1:10" customFormat="1">
      <c r="A40" s="22">
        <v>37</v>
      </c>
      <c r="B40" s="3" t="s">
        <v>225</v>
      </c>
      <c r="C40" s="23">
        <v>150</v>
      </c>
      <c r="D40" s="24">
        <v>44925</v>
      </c>
      <c r="E40" s="24" t="s">
        <v>215</v>
      </c>
      <c r="F40" s="24"/>
      <c r="G40" s="24"/>
      <c r="H40" s="31" t="s">
        <v>218</v>
      </c>
      <c r="I40" s="23" t="s">
        <v>103</v>
      </c>
      <c r="J40" s="4"/>
    </row>
    <row r="41" spans="1:10" customFormat="1">
      <c r="A41" s="22">
        <v>38</v>
      </c>
      <c r="B41" s="3" t="s">
        <v>226</v>
      </c>
      <c r="C41" s="23">
        <v>149</v>
      </c>
      <c r="D41" s="24">
        <v>44925</v>
      </c>
      <c r="E41" s="24" t="s">
        <v>215</v>
      </c>
      <c r="F41" s="24"/>
      <c r="G41" s="24"/>
      <c r="H41" s="31" t="s">
        <v>218</v>
      </c>
      <c r="I41" s="23" t="s">
        <v>103</v>
      </c>
      <c r="J41" s="4"/>
    </row>
    <row r="42" spans="1:10" customFormat="1">
      <c r="A42" s="22">
        <v>39</v>
      </c>
      <c r="B42" s="3" t="s">
        <v>227</v>
      </c>
      <c r="C42" s="23">
        <v>152</v>
      </c>
      <c r="D42" s="24">
        <v>44925</v>
      </c>
      <c r="E42" s="24" t="s">
        <v>215</v>
      </c>
      <c r="F42" s="24"/>
      <c r="G42" s="24"/>
      <c r="H42" s="31" t="s">
        <v>228</v>
      </c>
      <c r="I42" s="23" t="s">
        <v>103</v>
      </c>
      <c r="J42" s="4"/>
    </row>
    <row r="43" spans="1:10" customFormat="1">
      <c r="A43" s="22">
        <v>40</v>
      </c>
      <c r="B43" s="3" t="s">
        <v>229</v>
      </c>
      <c r="C43" s="23">
        <v>92</v>
      </c>
      <c r="D43" s="24" t="s">
        <v>230</v>
      </c>
      <c r="E43" s="24" t="s">
        <v>231</v>
      </c>
      <c r="F43" s="24"/>
      <c r="G43" s="24"/>
      <c r="H43" s="31" t="s">
        <v>218</v>
      </c>
      <c r="I43" s="23" t="s">
        <v>103</v>
      </c>
      <c r="J43" s="4"/>
    </row>
    <row r="44" spans="1:10" customFormat="1">
      <c r="A44" s="22">
        <v>41</v>
      </c>
      <c r="B44" s="3" t="s">
        <v>232</v>
      </c>
      <c r="C44" s="23">
        <v>52</v>
      </c>
      <c r="D44" s="24">
        <v>44685</v>
      </c>
      <c r="E44" s="24" t="s">
        <v>231</v>
      </c>
      <c r="F44" s="24"/>
      <c r="G44" s="24"/>
      <c r="H44" s="31" t="s">
        <v>218</v>
      </c>
      <c r="I44" s="23" t="s">
        <v>103</v>
      </c>
      <c r="J44" s="4"/>
    </row>
    <row r="45" spans="1:10" customFormat="1">
      <c r="A45" s="22">
        <v>42</v>
      </c>
      <c r="B45" s="3" t="s">
        <v>233</v>
      </c>
      <c r="C45" s="23">
        <v>147</v>
      </c>
      <c r="D45" s="24">
        <v>44925</v>
      </c>
      <c r="E45" s="24" t="s">
        <v>215</v>
      </c>
      <c r="F45" s="24"/>
      <c r="G45" s="24"/>
      <c r="H45" s="31" t="s">
        <v>218</v>
      </c>
      <c r="I45" s="23" t="s">
        <v>103</v>
      </c>
      <c r="J45" s="4"/>
    </row>
    <row r="46" spans="1:10" customFormat="1">
      <c r="A46" s="22">
        <v>43</v>
      </c>
      <c r="B46" s="3" t="s">
        <v>234</v>
      </c>
      <c r="C46" s="23">
        <v>31</v>
      </c>
      <c r="D46" s="24" t="s">
        <v>235</v>
      </c>
      <c r="E46" s="24" t="s">
        <v>215</v>
      </c>
      <c r="F46" s="24"/>
      <c r="G46" s="24"/>
      <c r="H46" s="31" t="s">
        <v>236</v>
      </c>
      <c r="I46" s="23" t="s">
        <v>103</v>
      </c>
      <c r="J46" s="4"/>
    </row>
    <row r="47" spans="1:10" customFormat="1">
      <c r="A47" s="22">
        <v>44</v>
      </c>
      <c r="B47" s="3" t="s">
        <v>237</v>
      </c>
      <c r="C47" s="23">
        <v>148</v>
      </c>
      <c r="D47" s="24" t="s">
        <v>238</v>
      </c>
      <c r="E47" s="24" t="s">
        <v>215</v>
      </c>
      <c r="F47" s="24"/>
      <c r="G47" s="24"/>
      <c r="H47" s="31" t="s">
        <v>218</v>
      </c>
      <c r="I47" s="23" t="s">
        <v>103</v>
      </c>
      <c r="J47" s="4"/>
    </row>
    <row r="48" spans="1:10" customFormat="1">
      <c r="A48" s="22">
        <v>45</v>
      </c>
      <c r="B48" s="3" t="s">
        <v>239</v>
      </c>
      <c r="C48" s="23">
        <v>32</v>
      </c>
      <c r="D48" s="24" t="s">
        <v>235</v>
      </c>
      <c r="E48" s="24" t="s">
        <v>215</v>
      </c>
      <c r="F48" s="24"/>
      <c r="G48" s="24"/>
      <c r="H48" s="31" t="s">
        <v>218</v>
      </c>
      <c r="I48" s="23" t="s">
        <v>103</v>
      </c>
      <c r="J48" s="4"/>
    </row>
    <row r="49" spans="1:10" customFormat="1">
      <c r="A49" s="22">
        <v>46</v>
      </c>
      <c r="B49" s="3" t="s">
        <v>240</v>
      </c>
      <c r="C49" s="23">
        <v>155</v>
      </c>
      <c r="D49" s="24">
        <v>44925</v>
      </c>
      <c r="E49" s="24" t="s">
        <v>215</v>
      </c>
      <c r="F49" s="24"/>
      <c r="G49" s="24"/>
      <c r="H49" s="31" t="s">
        <v>218</v>
      </c>
      <c r="I49" s="23" t="s">
        <v>103</v>
      </c>
      <c r="J49" s="4"/>
    </row>
    <row r="50" spans="1:10" customFormat="1">
      <c r="A50" s="22">
        <v>47</v>
      </c>
      <c r="B50" s="3" t="s">
        <v>241</v>
      </c>
      <c r="C50" s="23">
        <v>144</v>
      </c>
      <c r="D50" s="24" t="s">
        <v>198</v>
      </c>
      <c r="E50" s="24" t="s">
        <v>199</v>
      </c>
      <c r="F50" s="24" t="s">
        <v>104</v>
      </c>
      <c r="G50" s="24" t="s">
        <v>242</v>
      </c>
      <c r="H50" s="23" t="s">
        <v>243</v>
      </c>
      <c r="I50" s="23" t="s">
        <v>96</v>
      </c>
      <c r="J50" s="4"/>
    </row>
    <row r="51" spans="1:10" customFormat="1">
      <c r="A51" s="22">
        <v>48</v>
      </c>
      <c r="B51" s="3" t="s">
        <v>244</v>
      </c>
      <c r="C51" s="23">
        <v>125</v>
      </c>
      <c r="D51" s="24" t="s">
        <v>245</v>
      </c>
      <c r="E51" s="24" t="s">
        <v>172</v>
      </c>
      <c r="F51" s="24" t="s">
        <v>246</v>
      </c>
      <c r="G51" s="24" t="s">
        <v>247</v>
      </c>
      <c r="H51" s="23" t="s">
        <v>248</v>
      </c>
      <c r="I51" s="23" t="s">
        <v>96</v>
      </c>
      <c r="J51" s="4"/>
    </row>
    <row r="52" spans="1:10" customFormat="1">
      <c r="A52" s="22">
        <v>49</v>
      </c>
      <c r="B52" s="3" t="s">
        <v>249</v>
      </c>
      <c r="C52" s="23">
        <v>126</v>
      </c>
      <c r="D52" s="24" t="s">
        <v>245</v>
      </c>
      <c r="E52" s="24" t="s">
        <v>172</v>
      </c>
      <c r="F52" s="24" t="s">
        <v>194</v>
      </c>
      <c r="G52" s="24" t="s">
        <v>250</v>
      </c>
      <c r="H52" s="23" t="s">
        <v>251</v>
      </c>
      <c r="I52" s="23" t="s">
        <v>96</v>
      </c>
      <c r="J52" s="4"/>
    </row>
    <row r="53" spans="1:10" customFormat="1">
      <c r="A53" s="22">
        <v>50</v>
      </c>
      <c r="B53" s="3" t="s">
        <v>249</v>
      </c>
      <c r="C53" s="23">
        <v>31</v>
      </c>
      <c r="D53" s="24" t="s">
        <v>252</v>
      </c>
      <c r="E53" s="24" t="s">
        <v>206</v>
      </c>
      <c r="F53" s="24"/>
      <c r="G53" s="23" t="s">
        <v>207</v>
      </c>
      <c r="H53" s="32" t="s">
        <v>207</v>
      </c>
      <c r="I53" s="23" t="s">
        <v>103</v>
      </c>
      <c r="J53" s="4"/>
    </row>
    <row r="54" spans="1:10" customFormat="1">
      <c r="A54" s="22">
        <v>51</v>
      </c>
      <c r="B54" s="3" t="s">
        <v>253</v>
      </c>
      <c r="C54" s="23">
        <v>73</v>
      </c>
      <c r="D54" s="24" t="s">
        <v>254</v>
      </c>
      <c r="E54" s="24" t="s">
        <v>206</v>
      </c>
      <c r="F54" s="33"/>
      <c r="G54" s="24" t="s">
        <v>255</v>
      </c>
      <c r="H54" s="34" t="s">
        <v>255</v>
      </c>
      <c r="I54" s="34" t="s">
        <v>103</v>
      </c>
      <c r="J54" s="4"/>
    </row>
    <row r="55" spans="1:10" customFormat="1">
      <c r="A55" s="22">
        <v>52</v>
      </c>
      <c r="B55" s="3" t="s">
        <v>256</v>
      </c>
      <c r="C55" s="23">
        <v>15</v>
      </c>
      <c r="D55" s="24" t="s">
        <v>257</v>
      </c>
      <c r="E55" s="24" t="s">
        <v>133</v>
      </c>
      <c r="F55" s="24" t="s">
        <v>134</v>
      </c>
      <c r="G55" s="24" t="s">
        <v>140</v>
      </c>
      <c r="H55" s="32" t="s">
        <v>140</v>
      </c>
      <c r="I55" s="34" t="s">
        <v>96</v>
      </c>
      <c r="J55" s="4"/>
    </row>
    <row r="56" spans="1:10" customFormat="1">
      <c r="A56" s="22">
        <v>53</v>
      </c>
      <c r="B56" s="3" t="s">
        <v>258</v>
      </c>
      <c r="C56" s="23">
        <v>18</v>
      </c>
      <c r="D56" s="24" t="s">
        <v>259</v>
      </c>
      <c r="E56" s="24" t="s">
        <v>99</v>
      </c>
      <c r="F56" s="24" t="s">
        <v>260</v>
      </c>
      <c r="G56" s="24" t="s">
        <v>186</v>
      </c>
      <c r="H56" s="23" t="s">
        <v>261</v>
      </c>
      <c r="I56" s="23" t="s">
        <v>103</v>
      </c>
      <c r="J56" s="4"/>
    </row>
    <row r="57" spans="1:10" customFormat="1">
      <c r="A57" s="22">
        <v>54</v>
      </c>
      <c r="B57" s="3" t="s">
        <v>258</v>
      </c>
      <c r="C57" s="23">
        <v>19</v>
      </c>
      <c r="D57" s="23" t="s">
        <v>259</v>
      </c>
      <c r="E57" s="23" t="s">
        <v>99</v>
      </c>
      <c r="F57" s="23" t="s">
        <v>100</v>
      </c>
      <c r="G57" s="23" t="s">
        <v>146</v>
      </c>
      <c r="H57" s="23" t="s">
        <v>262</v>
      </c>
      <c r="I57" s="23" t="s">
        <v>103</v>
      </c>
      <c r="J57" s="4"/>
    </row>
    <row r="58" spans="1:10" customFormat="1">
      <c r="A58" s="22">
        <v>55</v>
      </c>
      <c r="B58" s="3" t="s">
        <v>258</v>
      </c>
      <c r="C58" s="23">
        <v>20</v>
      </c>
      <c r="D58" s="23" t="s">
        <v>259</v>
      </c>
      <c r="E58" s="23" t="s">
        <v>99</v>
      </c>
      <c r="F58" s="23" t="s">
        <v>263</v>
      </c>
      <c r="G58" s="23" t="s">
        <v>264</v>
      </c>
      <c r="H58" s="23" t="s">
        <v>265</v>
      </c>
      <c r="I58" s="23" t="s">
        <v>103</v>
      </c>
      <c r="J58" s="4"/>
    </row>
    <row r="61" spans="1:10" customFormat="1">
      <c r="A61" s="35"/>
      <c r="B61" s="4"/>
      <c r="C61" s="4"/>
      <c r="D61" s="4"/>
      <c r="E61" s="36" t="s">
        <v>266</v>
      </c>
      <c r="F61" s="36"/>
      <c r="G61" s="4"/>
      <c r="H61" s="4"/>
      <c r="I61" s="4"/>
      <c r="J61" s="4"/>
    </row>
    <row r="62" spans="1:10" customFormat="1">
      <c r="A62" s="35"/>
      <c r="B62" s="4"/>
      <c r="C62" s="4"/>
      <c r="D62" s="4"/>
      <c r="E62" s="36" t="s">
        <v>267</v>
      </c>
      <c r="F62" s="36"/>
      <c r="G62" s="4"/>
      <c r="H62" s="4"/>
      <c r="I62" s="4"/>
      <c r="J62" s="4"/>
    </row>
    <row r="63" spans="1:10" customFormat="1">
      <c r="A63" s="35"/>
      <c r="B63" s="4"/>
      <c r="C63" s="4"/>
      <c r="D63" s="4"/>
      <c r="E63" s="36" t="s">
        <v>268</v>
      </c>
      <c r="F63" s="36"/>
      <c r="G63" s="4"/>
      <c r="H63" s="4"/>
      <c r="I63" s="4"/>
      <c r="J63" s="4"/>
    </row>
  </sheetData>
  <mergeCells count="1"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Q10" sqref="Q10"/>
    </sheetView>
  </sheetViews>
  <sheetFormatPr defaultRowHeight="15"/>
  <cols>
    <col min="2" max="2" width="10.7109375" customWidth="1"/>
    <col min="4" max="4" width="21.140625" bestFit="1" customWidth="1"/>
    <col min="5" max="5" width="10.7109375" customWidth="1"/>
  </cols>
  <sheetData>
    <row r="1" spans="1:11" ht="21.75" thickBot="1">
      <c r="A1" s="71" t="s">
        <v>282</v>
      </c>
    </row>
    <row r="2" spans="1:11" ht="15.75" thickBot="1">
      <c r="B2" s="64" t="s">
        <v>271</v>
      </c>
      <c r="C2" s="46"/>
      <c r="F2" s="63" t="s">
        <v>275</v>
      </c>
      <c r="I2" s="61" t="s">
        <v>277</v>
      </c>
    </row>
    <row r="3" spans="1:11" ht="30">
      <c r="B3" s="47" t="s">
        <v>269</v>
      </c>
      <c r="C3" s="48" t="s">
        <v>270</v>
      </c>
      <c r="E3" s="47" t="s">
        <v>269</v>
      </c>
      <c r="F3" s="51" t="s">
        <v>270</v>
      </c>
      <c r="G3" s="53" t="s">
        <v>276</v>
      </c>
      <c r="I3" s="60" t="s">
        <v>269</v>
      </c>
      <c r="J3" s="51" t="s">
        <v>270</v>
      </c>
      <c r="K3" s="53" t="s">
        <v>276</v>
      </c>
    </row>
    <row r="4" spans="1:11">
      <c r="B4" s="49">
        <v>1</v>
      </c>
      <c r="C4" s="7">
        <v>46.17</v>
      </c>
      <c r="E4" s="49">
        <v>10</v>
      </c>
      <c r="F4" s="52">
        <v>20.36</v>
      </c>
      <c r="G4" s="2">
        <v>79.8</v>
      </c>
      <c r="I4" s="49">
        <v>10</v>
      </c>
      <c r="J4" s="52">
        <v>20.36</v>
      </c>
      <c r="K4" s="2">
        <v>79.8</v>
      </c>
    </row>
    <row r="5" spans="1:11">
      <c r="B5" s="49">
        <v>20</v>
      </c>
      <c r="C5" s="7">
        <v>43.94</v>
      </c>
      <c r="E5" s="49">
        <v>17</v>
      </c>
      <c r="F5" s="52">
        <v>73</v>
      </c>
      <c r="G5" s="2">
        <v>14.3</v>
      </c>
    </row>
    <row r="6" spans="1:11" ht="15.75" thickBot="1">
      <c r="B6" s="49">
        <v>21</v>
      </c>
      <c r="C6" s="7">
        <v>36.950000000000003</v>
      </c>
      <c r="E6" s="49">
        <v>19</v>
      </c>
      <c r="F6" s="52">
        <v>9.83</v>
      </c>
      <c r="G6" s="5">
        <v>27.5</v>
      </c>
    </row>
    <row r="7" spans="1:11" ht="30.75" thickBot="1">
      <c r="B7" s="49">
        <v>25</v>
      </c>
      <c r="C7" s="7">
        <v>53.36</v>
      </c>
      <c r="E7" s="49"/>
      <c r="F7" s="7"/>
      <c r="I7" s="62" t="s">
        <v>279</v>
      </c>
    </row>
    <row r="8" spans="1:11" ht="30.75" thickBot="1">
      <c r="B8" s="49">
        <v>48</v>
      </c>
      <c r="C8" s="7">
        <v>38.17</v>
      </c>
      <c r="E8" s="49"/>
      <c r="F8" s="7"/>
      <c r="I8" s="54" t="s">
        <v>269</v>
      </c>
      <c r="J8" s="55" t="s">
        <v>270</v>
      </c>
      <c r="K8" s="56" t="s">
        <v>276</v>
      </c>
    </row>
    <row r="9" spans="1:11">
      <c r="B9" s="49">
        <v>49</v>
      </c>
      <c r="C9" s="7">
        <v>42.51</v>
      </c>
      <c r="E9" s="49"/>
      <c r="F9" s="7"/>
      <c r="I9" s="57">
        <v>53</v>
      </c>
      <c r="J9" s="58">
        <v>20.18</v>
      </c>
      <c r="K9" s="6">
        <v>8</v>
      </c>
    </row>
    <row r="10" spans="1:11" ht="15.75" thickBot="1">
      <c r="B10" s="49"/>
      <c r="C10" s="9">
        <f>SUM(C4:C9)</f>
        <v>261.10000000000002</v>
      </c>
      <c r="E10" s="49"/>
      <c r="F10" s="9">
        <f>SUM(F4:F9)</f>
        <v>103.19</v>
      </c>
      <c r="I10" s="49">
        <v>54</v>
      </c>
      <c r="J10" s="37">
        <v>27.25</v>
      </c>
      <c r="K10" s="7">
        <v>10</v>
      </c>
    </row>
    <row r="11" spans="1:11" ht="30.75" thickBot="1">
      <c r="B11" s="39" t="s">
        <v>272</v>
      </c>
      <c r="C11" s="50">
        <f>C10/6</f>
        <v>43.516666666666673</v>
      </c>
      <c r="E11" s="69" t="s">
        <v>272</v>
      </c>
      <c r="F11" s="38">
        <f>F10/3</f>
        <v>34.396666666666668</v>
      </c>
      <c r="I11" s="49">
        <v>55</v>
      </c>
      <c r="J11" s="37">
        <v>14.13</v>
      </c>
      <c r="K11" s="7">
        <v>16</v>
      </c>
    </row>
    <row r="12" spans="1:11" ht="30.75" thickBot="1">
      <c r="I12" s="69" t="s">
        <v>272</v>
      </c>
      <c r="J12" s="59">
        <f>SUM(J9:J11)/3</f>
        <v>20.52</v>
      </c>
      <c r="K12" s="8"/>
    </row>
    <row r="13" spans="1:11" ht="30">
      <c r="B13" s="40" t="s">
        <v>273</v>
      </c>
      <c r="C13" s="41">
        <f>C6*100/C11/100</f>
        <v>0.84909996170049795</v>
      </c>
      <c r="D13" s="42">
        <v>-0.15</v>
      </c>
      <c r="F13">
        <f>F4/F11</f>
        <v>0.59191782149433081</v>
      </c>
      <c r="G13" s="42">
        <v>-0.59</v>
      </c>
    </row>
    <row r="14" spans="1:11" ht="15.75" thickBot="1">
      <c r="B14" s="43" t="s">
        <v>274</v>
      </c>
      <c r="C14" s="44">
        <f>C7/C11</f>
        <v>1.226196859440827</v>
      </c>
      <c r="D14" s="45">
        <v>0.22600000000000001</v>
      </c>
      <c r="F14">
        <f>F11/F5</f>
        <v>0.47118721461187218</v>
      </c>
      <c r="G14" s="45">
        <v>0.47</v>
      </c>
    </row>
    <row r="16" spans="1:11" ht="15.75" thickBot="1">
      <c r="B16" s="63" t="s">
        <v>280</v>
      </c>
      <c r="G16" s="63" t="s">
        <v>278</v>
      </c>
    </row>
    <row r="17" spans="2:9" ht="30">
      <c r="B17" s="47" t="s">
        <v>269</v>
      </c>
      <c r="C17" s="51" t="s">
        <v>270</v>
      </c>
      <c r="D17" s="53" t="s">
        <v>276</v>
      </c>
      <c r="G17" s="47" t="s">
        <v>269</v>
      </c>
      <c r="H17" s="51" t="s">
        <v>270</v>
      </c>
      <c r="I17" s="53" t="s">
        <v>276</v>
      </c>
    </row>
    <row r="18" spans="2:9">
      <c r="B18" s="49">
        <v>7</v>
      </c>
      <c r="C18" s="52">
        <v>52.2</v>
      </c>
      <c r="D18" s="2">
        <v>35.090000000000003</v>
      </c>
      <c r="G18" s="49">
        <v>15</v>
      </c>
      <c r="H18" s="52">
        <v>2.16</v>
      </c>
      <c r="I18" s="2">
        <v>311.52</v>
      </c>
    </row>
    <row r="19" spans="2:9">
      <c r="B19" s="49">
        <v>8</v>
      </c>
      <c r="C19" s="52">
        <v>71.260000000000005</v>
      </c>
      <c r="D19" s="2">
        <v>24.4</v>
      </c>
      <c r="G19" s="49">
        <v>16</v>
      </c>
      <c r="H19" s="52">
        <v>10.9</v>
      </c>
      <c r="I19" s="2">
        <v>20</v>
      </c>
    </row>
    <row r="20" spans="2:9" ht="15.75" thickBot="1">
      <c r="B20" s="65">
        <v>9</v>
      </c>
      <c r="C20" s="66">
        <v>57.11</v>
      </c>
      <c r="D20" s="5">
        <v>6</v>
      </c>
      <c r="G20" s="49"/>
      <c r="H20" s="52"/>
      <c r="I20" s="5"/>
    </row>
    <row r="21" spans="2:9" ht="15.75" thickBot="1">
      <c r="B21" s="67" t="s">
        <v>281</v>
      </c>
      <c r="C21" s="68">
        <f>SUM(C18:C20)/3</f>
        <v>60.19</v>
      </c>
      <c r="G21" s="49"/>
      <c r="H21" s="7"/>
    </row>
    <row r="22" spans="2:9">
      <c r="G22" s="49"/>
      <c r="H22" s="7"/>
    </row>
    <row r="23" spans="2:9">
      <c r="G23" s="49"/>
      <c r="H23" s="7"/>
    </row>
    <row r="24" spans="2:9" ht="15.75" thickBot="1">
      <c r="G24" s="49"/>
      <c r="H24" s="9">
        <f>SUM(H18:H23)</f>
        <v>13.06</v>
      </c>
    </row>
    <row r="25" spans="2:9" ht="15.75" thickBot="1">
      <c r="G25" s="39" t="s">
        <v>272</v>
      </c>
      <c r="H25" s="38">
        <f>H24/3</f>
        <v>4.3533333333333335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Tabel de completat</vt:lpstr>
      <vt:lpstr>SITUATIE SUPR. INCHIRIATE 2025</vt:lpstr>
      <vt:lpstr>calcule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Ligia_Dascalu</cp:lastModifiedBy>
  <cp:lastPrinted>2026-02-05T05:54:18Z</cp:lastPrinted>
  <dcterms:created xsi:type="dcterms:W3CDTF">2025-04-28T12:09:58Z</dcterms:created>
  <dcterms:modified xsi:type="dcterms:W3CDTF">2026-02-19T08:02:32Z</dcterms:modified>
</cp:coreProperties>
</file>